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3395" windowHeight="12075" tabRatio="779" activeTab="8"/>
  </bookViews>
  <sheets>
    <sheet name="Data Per Dept" sheetId="1" r:id="rId1"/>
    <sheet name="Aggregate Total For CTE" sheetId="2" r:id="rId2"/>
    <sheet name="ACC, Business, MGT &amp; MKT" sheetId="3" r:id="rId3"/>
    <sheet name="HOST" sheetId="4" r:id="rId4"/>
    <sheet name="Legal ED" sheetId="5" r:id="rId5"/>
    <sheet name="MICT &amp; EMT" sheetId="6" r:id="rId6"/>
    <sheet name="Health Sciences" sheetId="7" r:id="rId7"/>
    <sheet name="Nursing" sheetId="8" r:id="rId8"/>
    <sheet name="Culinary" sheetId="10" r:id="rId9"/>
  </sheets>
  <calcPr calcId="145621"/>
</workbook>
</file>

<file path=xl/calcChain.xml><?xml version="1.0" encoding="utf-8"?>
<calcChain xmlns="http://schemas.openxmlformats.org/spreadsheetml/2006/main">
  <c r="C22" i="1" l="1"/>
  <c r="B22" i="1"/>
  <c r="B23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D10" i="2"/>
  <c r="D3" i="2"/>
  <c r="C3" i="2"/>
  <c r="E25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" i="10"/>
  <c r="G24" i="8"/>
  <c r="G23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" i="8"/>
  <c r="E148" i="7"/>
  <c r="E137" i="7"/>
  <c r="E138" i="7"/>
  <c r="E139" i="7"/>
  <c r="E140" i="7"/>
  <c r="E141" i="7"/>
  <c r="E142" i="7"/>
  <c r="E143" i="7"/>
  <c r="E144" i="7"/>
  <c r="E145" i="7"/>
  <c r="E146" i="7"/>
  <c r="E147" i="7"/>
  <c r="E149" i="7"/>
  <c r="E150" i="7"/>
  <c r="E151" i="7"/>
  <c r="E152" i="7"/>
  <c r="E153" i="7"/>
  <c r="E136" i="7"/>
  <c r="E96" i="7" l="1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95" i="7"/>
  <c r="E93" i="7"/>
  <c r="E92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69" i="7"/>
  <c r="E54" i="7" l="1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5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33" i="7"/>
  <c r="E20" i="7"/>
  <c r="E21" i="7"/>
  <c r="E22" i="7"/>
  <c r="E23" i="7"/>
  <c r="E24" i="7"/>
  <c r="E25" i="7"/>
  <c r="E26" i="7"/>
  <c r="E27" i="7"/>
  <c r="E28" i="7"/>
  <c r="E29" i="7"/>
  <c r="E30" i="7"/>
  <c r="E31" i="7"/>
  <c r="E19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2" i="7"/>
  <c r="B21" i="2"/>
  <c r="E10" i="6"/>
  <c r="E11" i="6"/>
  <c r="E9" i="6"/>
  <c r="E3" i="6"/>
  <c r="E4" i="6"/>
  <c r="E5" i="6"/>
  <c r="E6" i="6"/>
  <c r="E7" i="6"/>
  <c r="G15" i="6"/>
  <c r="E2" i="6"/>
  <c r="G30" i="5"/>
  <c r="G29" i="5"/>
  <c r="G22" i="4"/>
  <c r="G21" i="4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G63" i="3"/>
  <c r="G62" i="3"/>
  <c r="E55" i="3"/>
  <c r="E48" i="3"/>
  <c r="E49" i="3"/>
  <c r="E47" i="3"/>
  <c r="E52" i="3"/>
  <c r="E53" i="3"/>
  <c r="E54" i="3"/>
  <c r="E56" i="3"/>
  <c r="E57" i="3"/>
  <c r="E58" i="3"/>
  <c r="E51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29" i="3"/>
  <c r="E24" i="3"/>
  <c r="E25" i="3"/>
  <c r="E26" i="3"/>
  <c r="E27" i="3"/>
  <c r="E23" i="3"/>
  <c r="E20" i="3"/>
  <c r="E21" i="3"/>
  <c r="E19" i="3"/>
  <c r="E14" i="3"/>
  <c r="E15" i="3"/>
  <c r="E16" i="3"/>
  <c r="E17" i="3"/>
  <c r="E13" i="3"/>
  <c r="E3" i="3"/>
  <c r="E4" i="3"/>
  <c r="E5" i="3"/>
  <c r="E6" i="3"/>
  <c r="E7" i="3"/>
  <c r="E8" i="3"/>
  <c r="E9" i="3"/>
  <c r="E10" i="3"/>
  <c r="E11" i="3"/>
  <c r="E2" i="3"/>
  <c r="B4" i="1" l="1"/>
  <c r="B9" i="1"/>
  <c r="C11" i="2"/>
  <c r="B11" i="2"/>
  <c r="C4" i="1"/>
  <c r="C9" i="1"/>
  <c r="B10" i="1" l="1"/>
  <c r="C10" i="1"/>
  <c r="F26" i="10"/>
  <c r="E26" i="10"/>
  <c r="D26" i="10"/>
  <c r="C26" i="10"/>
  <c r="B26" i="10"/>
  <c r="F24" i="10"/>
  <c r="F27" i="10" s="1"/>
  <c r="E24" i="10"/>
  <c r="E27" i="10" s="1"/>
  <c r="G30" i="10" s="1"/>
  <c r="D24" i="10"/>
  <c r="D27" i="10" s="1"/>
  <c r="C24" i="10"/>
  <c r="C27" i="10" s="1"/>
  <c r="B24" i="10"/>
  <c r="B27" i="10" s="1"/>
  <c r="B3" i="2" l="1"/>
  <c r="B2" i="1" s="1"/>
  <c r="G29" i="10"/>
  <c r="C2" i="1" l="1"/>
  <c r="F21" i="8"/>
  <c r="D21" i="8"/>
  <c r="C21" i="8"/>
  <c r="B12" i="2" s="1"/>
  <c r="B21" i="8"/>
  <c r="F20" i="8"/>
  <c r="D20" i="8"/>
  <c r="C20" i="8"/>
  <c r="B20" i="8"/>
  <c r="E20" i="8"/>
  <c r="B11" i="1" l="1"/>
  <c r="E21" i="8"/>
  <c r="C11" i="1" l="1"/>
  <c r="F154" i="7"/>
  <c r="E154" i="7"/>
  <c r="D154" i="7"/>
  <c r="C154" i="7"/>
  <c r="B15" i="2" s="1"/>
  <c r="B154" i="7"/>
  <c r="F135" i="7"/>
  <c r="E135" i="7"/>
  <c r="D135" i="7"/>
  <c r="C135" i="7"/>
  <c r="B14" i="2" s="1"/>
  <c r="B135" i="7"/>
  <c r="F111" i="7"/>
  <c r="E111" i="7"/>
  <c r="D111" i="7"/>
  <c r="C111" i="7"/>
  <c r="B16" i="2" s="1"/>
  <c r="B111" i="7"/>
  <c r="F94" i="7"/>
  <c r="E94" i="7"/>
  <c r="D94" i="7"/>
  <c r="C94" i="7"/>
  <c r="B94" i="7"/>
  <c r="F91" i="7"/>
  <c r="E91" i="7"/>
  <c r="D91" i="7"/>
  <c r="C91" i="7"/>
  <c r="B17" i="2" s="1"/>
  <c r="B91" i="7"/>
  <c r="F68" i="7"/>
  <c r="E68" i="7"/>
  <c r="D68" i="7"/>
  <c r="C68" i="7"/>
  <c r="B20" i="2" s="1"/>
  <c r="B68" i="7"/>
  <c r="F52" i="7"/>
  <c r="E52" i="7"/>
  <c r="D52" i="7"/>
  <c r="C52" i="7"/>
  <c r="B19" i="2" s="1"/>
  <c r="B52" i="7"/>
  <c r="F32" i="7"/>
  <c r="E32" i="7"/>
  <c r="D32" i="7"/>
  <c r="C32" i="7"/>
  <c r="B18" i="2" s="1"/>
  <c r="B32" i="7"/>
  <c r="F18" i="7"/>
  <c r="E18" i="7"/>
  <c r="D18" i="7"/>
  <c r="C18" i="7"/>
  <c r="B18" i="7"/>
  <c r="F16" i="7"/>
  <c r="E16" i="7"/>
  <c r="D16" i="7"/>
  <c r="C16" i="7"/>
  <c r="B13" i="2" s="1"/>
  <c r="B16" i="7"/>
  <c r="B17" i="1" l="1"/>
  <c r="B19" i="1"/>
  <c r="C17" i="1"/>
  <c r="B14" i="1"/>
  <c r="B18" i="1"/>
  <c r="C18" i="1"/>
  <c r="C19" i="1"/>
  <c r="B16" i="1"/>
  <c r="B15" i="1"/>
  <c r="B13" i="1"/>
  <c r="B12" i="1"/>
  <c r="C12" i="1"/>
  <c r="B155" i="7"/>
  <c r="C14" i="1"/>
  <c r="C16" i="1"/>
  <c r="C15" i="1"/>
  <c r="C13" i="1"/>
  <c r="E155" i="7"/>
  <c r="D155" i="7"/>
  <c r="F155" i="7"/>
  <c r="C155" i="7"/>
  <c r="G157" i="7" l="1"/>
  <c r="G158" i="7"/>
  <c r="F12" i="6"/>
  <c r="F13" i="6" s="1"/>
  <c r="E12" i="6"/>
  <c r="D12" i="6"/>
  <c r="C12" i="6"/>
  <c r="B12" i="6"/>
  <c r="B13" i="6" s="1"/>
  <c r="F8" i="6"/>
  <c r="E8" i="6"/>
  <c r="E13" i="6" s="1"/>
  <c r="G16" i="6" s="1"/>
  <c r="D8" i="6"/>
  <c r="D13" i="6" s="1"/>
  <c r="C8" i="6"/>
  <c r="C13" i="6" s="1"/>
  <c r="B8" i="6"/>
  <c r="C20" i="1" l="1"/>
  <c r="B20" i="1"/>
  <c r="F27" i="5"/>
  <c r="E27" i="5"/>
  <c r="D27" i="5"/>
  <c r="C27" i="5"/>
  <c r="B27" i="5"/>
  <c r="F26" i="5"/>
  <c r="E26" i="5"/>
  <c r="D26" i="5"/>
  <c r="C26" i="5"/>
  <c r="B26" i="5"/>
  <c r="F19" i="4" l="1"/>
  <c r="E19" i="4"/>
  <c r="D19" i="4"/>
  <c r="C19" i="4"/>
  <c r="B19" i="4"/>
  <c r="F18" i="4"/>
  <c r="E18" i="4"/>
  <c r="D4" i="2" s="1"/>
  <c r="D18" i="4"/>
  <c r="C4" i="2" s="1"/>
  <c r="C18" i="4"/>
  <c r="B4" i="2" s="1"/>
  <c r="B18" i="4"/>
  <c r="C3" i="1" l="1"/>
  <c r="B3" i="1"/>
  <c r="F59" i="3"/>
  <c r="E59" i="3"/>
  <c r="D59" i="3"/>
  <c r="C59" i="3"/>
  <c r="B59" i="3"/>
  <c r="F50" i="3"/>
  <c r="E50" i="3"/>
  <c r="D50" i="3"/>
  <c r="C50" i="3"/>
  <c r="B50" i="3"/>
  <c r="F46" i="3"/>
  <c r="E46" i="3"/>
  <c r="D46" i="3"/>
  <c r="C46" i="3"/>
  <c r="B46" i="3"/>
  <c r="F28" i="3"/>
  <c r="E28" i="3"/>
  <c r="D28" i="3"/>
  <c r="C28" i="3"/>
  <c r="B28" i="3"/>
  <c r="F22" i="3"/>
  <c r="E22" i="3"/>
  <c r="D22" i="3"/>
  <c r="C22" i="3"/>
  <c r="B22" i="3"/>
  <c r="F18" i="3"/>
  <c r="E18" i="3"/>
  <c r="D18" i="3"/>
  <c r="C18" i="3"/>
  <c r="B18" i="3"/>
  <c r="F12" i="3"/>
  <c r="E12" i="3"/>
  <c r="D12" i="3"/>
  <c r="C12" i="3"/>
  <c r="C60" i="3" s="1"/>
  <c r="B12" i="3"/>
  <c r="B6" i="1" l="1"/>
  <c r="B5" i="1"/>
  <c r="C7" i="1"/>
  <c r="E60" i="3"/>
  <c r="C8" i="1"/>
  <c r="C6" i="1"/>
  <c r="B60" i="3"/>
  <c r="B8" i="1"/>
  <c r="D60" i="3"/>
  <c r="C5" i="1"/>
  <c r="B7" i="1"/>
  <c r="F60" i="3"/>
  <c r="C22" i="2"/>
  <c r="B22" i="2"/>
  <c r="D22" i="2" l="1"/>
  <c r="D23" i="2" s="1"/>
  <c r="C23" i="2"/>
</calcChain>
</file>

<file path=xl/comments1.xml><?xml version="1.0" encoding="utf-8"?>
<comments xmlns="http://schemas.openxmlformats.org/spreadsheetml/2006/main">
  <authors>
    <author>Brandon Marc Higa</author>
  </authors>
  <commentList>
    <comment ref="B31" authorId="0">
      <text>
        <r>
          <rPr>
            <sz val="9"/>
            <color indexed="81"/>
            <rFont val="Tahoma"/>
            <family val="2"/>
          </rPr>
          <t xml:space="preserve">ITS 129 (Kevin Y updating CAP with new competency.  To assess before SP 2016)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pending curriculum approval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Nicole</author>
  </authors>
  <commentList>
    <comment ref="D18" authorId="0">
      <text>
        <r>
          <rPr>
            <sz val="9"/>
            <color indexed="81"/>
            <rFont val="Tahoma"/>
            <family val="2"/>
          </rPr>
          <t xml:space="preserve">Competency #5 does not match catalog
</t>
        </r>
      </text>
    </comment>
  </commentList>
</comments>
</file>

<file path=xl/sharedStrings.xml><?xml version="1.0" encoding="utf-8"?>
<sst xmlns="http://schemas.openxmlformats.org/spreadsheetml/2006/main" count="1293" uniqueCount="356">
  <si>
    <t xml:space="preserve">Culinary </t>
  </si>
  <si>
    <t>HOST</t>
  </si>
  <si>
    <t>Accounting</t>
  </si>
  <si>
    <t>Business</t>
  </si>
  <si>
    <t>ICS</t>
  </si>
  <si>
    <t>ITS</t>
  </si>
  <si>
    <t>Marketing/Management</t>
  </si>
  <si>
    <t>Legal</t>
  </si>
  <si>
    <t xml:space="preserve">E-business </t>
  </si>
  <si>
    <t>Nursing</t>
  </si>
  <si>
    <t>Dental</t>
  </si>
  <si>
    <t>Radiology</t>
  </si>
  <si>
    <t>Respiratory</t>
  </si>
  <si>
    <t>PTA</t>
  </si>
  <si>
    <t>OTA</t>
  </si>
  <si>
    <t>Health Courses</t>
  </si>
  <si>
    <t>Med Asst</t>
  </si>
  <si>
    <t>MLT</t>
  </si>
  <si>
    <t>EMS/MICT</t>
  </si>
  <si>
    <t>% of Assessed Competencies</t>
  </si>
  <si>
    <t>Total</t>
  </si>
  <si>
    <t>Department</t>
  </si>
  <si>
    <t>Total Competencies</t>
  </si>
  <si>
    <t>% Totals</t>
  </si>
  <si>
    <t>Assessed</t>
  </si>
  <si>
    <t>Discipline</t>
  </si>
  <si>
    <t>Course</t>
  </si>
  <si>
    <t>Total Competencies Assessed</t>
  </si>
  <si>
    <t>Results Posted</t>
  </si>
  <si>
    <t>ACC 132</t>
  </si>
  <si>
    <t>Yes</t>
  </si>
  <si>
    <t>ACC 134</t>
  </si>
  <si>
    <t>ACC 137</t>
  </si>
  <si>
    <t>ACC 150</t>
  </si>
  <si>
    <t>ACC 155</t>
  </si>
  <si>
    <t>ACC 201</t>
  </si>
  <si>
    <t>ACC 202</t>
  </si>
  <si>
    <t>ACC 231 B</t>
  </si>
  <si>
    <t>ACC 251B</t>
  </si>
  <si>
    <t>ACC 293V</t>
  </si>
  <si>
    <t xml:space="preserve">Accounting </t>
  </si>
  <si>
    <t>BUS 100</t>
  </si>
  <si>
    <t>BUS 120</t>
  </si>
  <si>
    <t>BUS 250</t>
  </si>
  <si>
    <t>No</t>
  </si>
  <si>
    <t>BLAW 200</t>
  </si>
  <si>
    <t>EBUS 101</t>
  </si>
  <si>
    <t xml:space="preserve">Business </t>
  </si>
  <si>
    <t>Entrepreneurship</t>
  </si>
  <si>
    <t>ENT 125</t>
  </si>
  <si>
    <t>ENT 130</t>
  </si>
  <si>
    <t>ENT 150</t>
  </si>
  <si>
    <t xml:space="preserve">Entrepreneurship </t>
  </si>
  <si>
    <t>Information &amp; Computer Science</t>
  </si>
  <si>
    <t>ICS 100</t>
  </si>
  <si>
    <t>ICS 101</t>
  </si>
  <si>
    <t>ICS 111</t>
  </si>
  <si>
    <t xml:space="preserve">ICS 141 </t>
  </si>
  <si>
    <t>ICS 211</t>
  </si>
  <si>
    <t xml:space="preserve">Information &amp; Computer Science </t>
  </si>
  <si>
    <t>Information Technology</t>
  </si>
  <si>
    <t>ITS 124</t>
  </si>
  <si>
    <t>ITS 128</t>
  </si>
  <si>
    <t>ITS 129</t>
  </si>
  <si>
    <t>ITS 144</t>
  </si>
  <si>
    <t>ITS 148</t>
  </si>
  <si>
    <t>ITS 149AD</t>
  </si>
  <si>
    <t>ITS 224</t>
  </si>
  <si>
    <t>ITS 227</t>
  </si>
  <si>
    <t>ITS 228</t>
  </si>
  <si>
    <t>ITS 129AD</t>
  </si>
  <si>
    <t>ITS 293</t>
  </si>
  <si>
    <t>ITS 324</t>
  </si>
  <si>
    <t>ITS 327</t>
  </si>
  <si>
    <t>ITS 328</t>
  </si>
  <si>
    <t>ITS 344</t>
  </si>
  <si>
    <t>ITS 347</t>
  </si>
  <si>
    <t>ITS 381B</t>
  </si>
  <si>
    <t xml:space="preserve">Information Technology </t>
  </si>
  <si>
    <t>Management</t>
  </si>
  <si>
    <t>MGT 118</t>
  </si>
  <si>
    <t>MGT 122</t>
  </si>
  <si>
    <t>MGT 124</t>
  </si>
  <si>
    <t xml:space="preserve">Management </t>
  </si>
  <si>
    <t>Marketing</t>
  </si>
  <si>
    <t>MKT 120</t>
  </si>
  <si>
    <t>MKT 130</t>
  </si>
  <si>
    <t>MKT 150</t>
  </si>
  <si>
    <t>MKT 180</t>
  </si>
  <si>
    <t>MKT 235</t>
  </si>
  <si>
    <t>MKT 260</t>
  </si>
  <si>
    <t>MKT 293</t>
  </si>
  <si>
    <t xml:space="preserve">Marketing </t>
  </si>
  <si>
    <t>Grand Total</t>
  </si>
  <si>
    <t>Hospitality &amp; Tourism</t>
  </si>
  <si>
    <t>HOST 100</t>
  </si>
  <si>
    <t>HOST 101</t>
  </si>
  <si>
    <t>HOST 150</t>
  </si>
  <si>
    <t>HOST 152</t>
  </si>
  <si>
    <t>HOST 154</t>
  </si>
  <si>
    <t>HOST 168</t>
  </si>
  <si>
    <t>HOST 170</t>
  </si>
  <si>
    <t>HOST 171</t>
  </si>
  <si>
    <t>HOST 256</t>
  </si>
  <si>
    <t>HOST 258</t>
  </si>
  <si>
    <t>HOST 261</t>
  </si>
  <si>
    <t>HOST 265</t>
  </si>
  <si>
    <t>HOST 275</t>
  </si>
  <si>
    <t>HOST 278</t>
  </si>
  <si>
    <t>HOST 290</t>
  </si>
  <si>
    <t>HOST 293E</t>
  </si>
  <si>
    <t>Law</t>
  </si>
  <si>
    <t>LAW 101</t>
  </si>
  <si>
    <t>LAW 102</t>
  </si>
  <si>
    <t>LAW 104</t>
  </si>
  <si>
    <t>LAW 105</t>
  </si>
  <si>
    <t>LAW 111</t>
  </si>
  <si>
    <t>LAW 121</t>
  </si>
  <si>
    <t>LAW 131</t>
  </si>
  <si>
    <t>LAW 136</t>
  </si>
  <si>
    <t>LAW 140</t>
  </si>
  <si>
    <t>LAW 141</t>
  </si>
  <si>
    <t>LAW 145</t>
  </si>
  <si>
    <t>LAW 148</t>
  </si>
  <si>
    <t>LAW 151</t>
  </si>
  <si>
    <t>LAW 166</t>
  </si>
  <si>
    <t>LAW 176</t>
  </si>
  <si>
    <t>LAW 181</t>
  </si>
  <si>
    <t>LAW 202</t>
  </si>
  <si>
    <t>LAW 203</t>
  </si>
  <si>
    <t>LAW 212</t>
  </si>
  <si>
    <t>LAW 236</t>
  </si>
  <si>
    <t>LAW 240</t>
  </si>
  <si>
    <t>LAW 282</t>
  </si>
  <si>
    <t>LAW 293P</t>
  </si>
  <si>
    <t>LAW 293S</t>
  </si>
  <si>
    <t>Mobile Intensive Care Technician</t>
  </si>
  <si>
    <t>MICT 150</t>
  </si>
  <si>
    <t>MICT 160</t>
  </si>
  <si>
    <t>MICT 200</t>
  </si>
  <si>
    <t>MICT 301</t>
  </si>
  <si>
    <t>MICT 302</t>
  </si>
  <si>
    <t>MICT 350</t>
  </si>
  <si>
    <t>Emergency Medical Technician</t>
  </si>
  <si>
    <t>EMT 100</t>
  </si>
  <si>
    <t>EMT 101</t>
  </si>
  <si>
    <t>EMT 110V</t>
  </si>
  <si>
    <t>Dental Assisting</t>
  </si>
  <si>
    <t>DENT 100</t>
  </si>
  <si>
    <t>DENT 100L</t>
  </si>
  <si>
    <t>DENT 103</t>
  </si>
  <si>
    <t>DENT 103L</t>
  </si>
  <si>
    <t>DENT 105</t>
  </si>
  <si>
    <t>DENT 106</t>
  </si>
  <si>
    <t>DENT 106L</t>
  </si>
  <si>
    <t>DENT 108</t>
  </si>
  <si>
    <t>DENT 200</t>
  </si>
  <si>
    <t>DENT 205</t>
  </si>
  <si>
    <t>DENT 206L</t>
  </si>
  <si>
    <t>DENT 208</t>
  </si>
  <si>
    <t>DENT 210</t>
  </si>
  <si>
    <t>Exercise and Sport Science</t>
  </si>
  <si>
    <t>Health</t>
  </si>
  <si>
    <t>HLTH 110</t>
  </si>
  <si>
    <t>HLTH 118</t>
  </si>
  <si>
    <t>HLTH 125</t>
  </si>
  <si>
    <t>HLTH 160</t>
  </si>
  <si>
    <t>HLTH 201</t>
  </si>
  <si>
    <t>HTLH 203</t>
  </si>
  <si>
    <t>HLTH 206</t>
  </si>
  <si>
    <t>HTLH 250</t>
  </si>
  <si>
    <t>HLTH 252</t>
  </si>
  <si>
    <t>HLTH 270</t>
  </si>
  <si>
    <t>HLTH 280</t>
  </si>
  <si>
    <t>HLTH 290</t>
  </si>
  <si>
    <t>HLTH 290L</t>
  </si>
  <si>
    <t>Medical Assisting</t>
  </si>
  <si>
    <t>MEDA 101</t>
  </si>
  <si>
    <t>MEDA 102</t>
  </si>
  <si>
    <t>MEDA 103</t>
  </si>
  <si>
    <t>MEDA 104</t>
  </si>
  <si>
    <t>MEDA 111</t>
  </si>
  <si>
    <t>MEDA 121</t>
  </si>
  <si>
    <t>MEDA 121L</t>
  </si>
  <si>
    <t>MEDA 122</t>
  </si>
  <si>
    <t>MEDA 122L</t>
  </si>
  <si>
    <t>MEDA 143</t>
  </si>
  <si>
    <t>MEDA 152</t>
  </si>
  <si>
    <t>MEDA 163</t>
  </si>
  <si>
    <t>MEDA 175</t>
  </si>
  <si>
    <t>MEDA 201</t>
  </si>
  <si>
    <t>MEDA 210</t>
  </si>
  <si>
    <t>MEDA 215</t>
  </si>
  <si>
    <t>MEDA 222</t>
  </si>
  <si>
    <t>MEDA 271</t>
  </si>
  <si>
    <t>MEDA 280</t>
  </si>
  <si>
    <t>Medical Laboratory Technician</t>
  </si>
  <si>
    <t>MLT 100</t>
  </si>
  <si>
    <t>MLT 100B</t>
  </si>
  <si>
    <t>MLT 107</t>
  </si>
  <si>
    <t>MLT 108</t>
  </si>
  <si>
    <t>MLT 112</t>
  </si>
  <si>
    <t>MLT 118</t>
  </si>
  <si>
    <t>MLT 204</t>
  </si>
  <si>
    <t>MLT 207</t>
  </si>
  <si>
    <t>MLT 211</t>
  </si>
  <si>
    <t>MLT 212</t>
  </si>
  <si>
    <t>MLT 240</t>
  </si>
  <si>
    <t>MLT 242B</t>
  </si>
  <si>
    <t>MLT 242C</t>
  </si>
  <si>
    <t>MLT 242D</t>
  </si>
  <si>
    <t>MLT 242E</t>
  </si>
  <si>
    <t>Occupational Therapy Assistant</t>
  </si>
  <si>
    <t>OTA 110</t>
  </si>
  <si>
    <t>OTA 111</t>
  </si>
  <si>
    <t>OTA 112 OT</t>
  </si>
  <si>
    <t>OTA 112L</t>
  </si>
  <si>
    <t>OTA 119</t>
  </si>
  <si>
    <t>OTA 125</t>
  </si>
  <si>
    <t>OTA 126</t>
  </si>
  <si>
    <t>OTA 161</t>
  </si>
  <si>
    <t>OTA 161L</t>
  </si>
  <si>
    <t>OTA 172</t>
  </si>
  <si>
    <t>OTA 224</t>
  </si>
  <si>
    <t>OTA 224L</t>
  </si>
  <si>
    <t>OTA 232</t>
  </si>
  <si>
    <t>OTA 233</t>
  </si>
  <si>
    <t>OTA 236</t>
  </si>
  <si>
    <t>OTA 236L</t>
  </si>
  <si>
    <t>OTA 237</t>
  </si>
  <si>
    <t>OTA 237L</t>
  </si>
  <si>
    <t>OTA 249</t>
  </si>
  <si>
    <t>OTA 249L</t>
  </si>
  <si>
    <t>OTA 270</t>
  </si>
  <si>
    <t>OTA 271</t>
  </si>
  <si>
    <t>Pharmacology</t>
  </si>
  <si>
    <t>PHRM 110</t>
  </si>
  <si>
    <t>PHRM 203</t>
  </si>
  <si>
    <t>Physical Therpist Assistant</t>
  </si>
  <si>
    <t>PTA 101</t>
  </si>
  <si>
    <t>PTA 202</t>
  </si>
  <si>
    <t>PTA 204</t>
  </si>
  <si>
    <t>PTA 205</t>
  </si>
  <si>
    <t>PTA 212</t>
  </si>
  <si>
    <t>PTA 231</t>
  </si>
  <si>
    <t>PTA 232</t>
  </si>
  <si>
    <t>PTA 242</t>
  </si>
  <si>
    <t>PTA 243</t>
  </si>
  <si>
    <t>PTA 251</t>
  </si>
  <si>
    <t>PTA 252</t>
  </si>
  <si>
    <t>PTA 262</t>
  </si>
  <si>
    <t>PTA 263</t>
  </si>
  <si>
    <t>PTA 265</t>
  </si>
  <si>
    <t>PTA 265L</t>
  </si>
  <si>
    <t>PTA 275</t>
  </si>
  <si>
    <t>Radiologic Technology</t>
  </si>
  <si>
    <t>RAD 100</t>
  </si>
  <si>
    <t>RAD 100L</t>
  </si>
  <si>
    <t>RAD 105</t>
  </si>
  <si>
    <t>RAD 110</t>
  </si>
  <si>
    <t>RAD 110L</t>
  </si>
  <si>
    <t>RAD 120</t>
  </si>
  <si>
    <t>RAD 140</t>
  </si>
  <si>
    <t>RAD 141</t>
  </si>
  <si>
    <t>RAD 142</t>
  </si>
  <si>
    <t>RAD 149</t>
  </si>
  <si>
    <t>RAD 150</t>
  </si>
  <si>
    <t>RAD 200</t>
  </si>
  <si>
    <t>RAD 200L</t>
  </si>
  <si>
    <t>RAD 210</t>
  </si>
  <si>
    <t>RAD 230</t>
  </si>
  <si>
    <t>RAD 230L</t>
  </si>
  <si>
    <t>RAD 240</t>
  </si>
  <si>
    <t>RAD 241</t>
  </si>
  <si>
    <t>RAD 242</t>
  </si>
  <si>
    <t>RAD 248</t>
  </si>
  <si>
    <t>RAD 249</t>
  </si>
  <si>
    <t>RAD 255</t>
  </si>
  <si>
    <t>RAD 260</t>
  </si>
  <si>
    <t>Respiratory Care</t>
  </si>
  <si>
    <t>RESP 100</t>
  </si>
  <si>
    <t>RESP 101</t>
  </si>
  <si>
    <t>RESP 200</t>
  </si>
  <si>
    <t>RESP 201</t>
  </si>
  <si>
    <t>RESP 202</t>
  </si>
  <si>
    <t>RESP 203</t>
  </si>
  <si>
    <t>RESP 211</t>
  </si>
  <si>
    <t>RESP 212</t>
  </si>
  <si>
    <t>RESP 213</t>
  </si>
  <si>
    <t>RESP 218</t>
  </si>
  <si>
    <t>RESP 222</t>
  </si>
  <si>
    <t>RESP 229</t>
  </si>
  <si>
    <t>RESP 301</t>
  </si>
  <si>
    <t>RESP 302</t>
  </si>
  <si>
    <t>RESP 316</t>
  </si>
  <si>
    <t>RESP 320</t>
  </si>
  <si>
    <t>RESP 322</t>
  </si>
  <si>
    <t>NURS 9</t>
  </si>
  <si>
    <t>NURS 12</t>
  </si>
  <si>
    <t>NURS 13</t>
  </si>
  <si>
    <t>NURS 14</t>
  </si>
  <si>
    <t>NURS 101 (Summer)</t>
  </si>
  <si>
    <t>NURS 110 (Summer)</t>
  </si>
  <si>
    <t>NURS 120 (Summer)</t>
  </si>
  <si>
    <t>NURS 122</t>
  </si>
  <si>
    <t>NURS 126 (Summer)</t>
  </si>
  <si>
    <t>NURS 128</t>
  </si>
  <si>
    <t>NURS 130</t>
  </si>
  <si>
    <t>NURS 210</t>
  </si>
  <si>
    <t>NURS 211</t>
  </si>
  <si>
    <t>NURS 212</t>
  </si>
  <si>
    <t>NURS 220</t>
  </si>
  <si>
    <t>NURS 320</t>
  </si>
  <si>
    <t>NURS 360</t>
  </si>
  <si>
    <t>NURS 362</t>
  </si>
  <si>
    <t>Culinary Arts</t>
  </si>
  <si>
    <t>CULN 111</t>
  </si>
  <si>
    <t>CULN 112</t>
  </si>
  <si>
    <t>CULN 115</t>
  </si>
  <si>
    <t>CULN 120</t>
  </si>
  <si>
    <t>CULN 130</t>
  </si>
  <si>
    <t>CULN 150</t>
  </si>
  <si>
    <t>CULN 155</t>
  </si>
  <si>
    <t>CULN 160</t>
  </si>
  <si>
    <t>CULN 207</t>
  </si>
  <si>
    <t>CULN 208</t>
  </si>
  <si>
    <t>CULN 221</t>
  </si>
  <si>
    <t>CULN 222</t>
  </si>
  <si>
    <t>CULN 240</t>
  </si>
  <si>
    <t>CULN 252</t>
  </si>
  <si>
    <t>CULN 253</t>
  </si>
  <si>
    <t>CULN 271</t>
  </si>
  <si>
    <t>CULN 310</t>
  </si>
  <si>
    <t>CULN 321</t>
  </si>
  <si>
    <t>CULN 322</t>
  </si>
  <si>
    <t>CULN 330 (Alpha)</t>
  </si>
  <si>
    <t>CULN 360</t>
  </si>
  <si>
    <t>CULN 380</t>
  </si>
  <si>
    <t>Food Services</t>
  </si>
  <si>
    <t>FSHE 185</t>
  </si>
  <si>
    <t>EMT/MICT</t>
  </si>
  <si>
    <t>No Further Assessment Data Provided by 2016</t>
  </si>
  <si>
    <t>Results of 5 Yr Cycle</t>
  </si>
  <si>
    <r>
      <rPr>
        <b/>
        <i/>
        <sz val="10"/>
        <color theme="1"/>
        <rFont val="Calibri"/>
        <family val="2"/>
        <scheme val="minor"/>
      </rPr>
      <t>*NFADP</t>
    </r>
    <r>
      <rPr>
        <i/>
        <sz val="10"/>
        <color theme="1"/>
        <rFont val="Calibri"/>
        <family val="2"/>
        <scheme val="minor"/>
      </rPr>
      <t xml:space="preserve"> - No Further Assessment Data Provided</t>
    </r>
  </si>
  <si>
    <r>
      <rPr>
        <b/>
        <i/>
        <sz val="10"/>
        <color theme="1"/>
        <rFont val="Calibri"/>
        <family val="2"/>
        <scheme val="minor"/>
      </rPr>
      <t>*DONE</t>
    </r>
    <r>
      <rPr>
        <i/>
        <sz val="10"/>
        <color theme="1"/>
        <rFont val="Calibri"/>
        <family val="2"/>
        <scheme val="minor"/>
      </rPr>
      <t xml:space="preserve"> - Definite Outcomes Now Evaluated</t>
    </r>
  </si>
  <si>
    <t>DONE</t>
  </si>
  <si>
    <t>NFADP</t>
  </si>
  <si>
    <t>MKT 185</t>
  </si>
  <si>
    <t>Percentage of Assessed Competencies</t>
  </si>
  <si>
    <t>Percentage of No Further Assessment Data Provided</t>
  </si>
  <si>
    <t>DENT 203</t>
  </si>
  <si>
    <t>AS OF 06-15-2016:</t>
  </si>
  <si>
    <t>ESS 100</t>
  </si>
  <si>
    <t>RESP 300</t>
  </si>
  <si>
    <t>NFADR</t>
  </si>
  <si>
    <t>As of 06/20/16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</si>
</sst>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double"/>
      <sz val="16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 val="double"/>
      <sz val="18"/>
      <color rgb="FF00B050"/>
      <name val="Calibri"/>
      <family val="2"/>
      <scheme val="minor"/>
    </font>
    <font>
      <b/>
      <u val="double"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indexed="64"/>
      </top>
      <bottom style="thin">
        <color theme="4" tint="0.39997558519241921"/>
      </bottom>
      <diagonal/>
    </border>
    <border>
      <left/>
      <right/>
      <top style="double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double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164" fontId="6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1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165" fontId="8" fillId="0" borderId="14" xfId="2" applyNumberFormat="1" applyFont="1" applyFill="1" applyBorder="1" applyAlignment="1">
      <alignment horizontal="right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/>
    <xf numFmtId="164" fontId="0" fillId="0" borderId="0" xfId="1" applyNumberFormat="1" applyFont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10" fillId="0" borderId="0" xfId="1" applyNumberFormat="1" applyFont="1"/>
    <xf numFmtId="0" fontId="0" fillId="0" borderId="0" xfId="0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10" fillId="0" borderId="0" xfId="0" applyFont="1" applyAlignment="1">
      <alignment horizontal="left"/>
    </xf>
    <xf numFmtId="0" fontId="16" fillId="0" borderId="22" xfId="0" applyFont="1" applyBorder="1" applyAlignment="1">
      <alignment horizontal="right"/>
    </xf>
    <xf numFmtId="0" fontId="8" fillId="0" borderId="22" xfId="0" applyFont="1" applyBorder="1"/>
    <xf numFmtId="0" fontId="8" fillId="0" borderId="22" xfId="0" applyFont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2" xfId="0" applyFont="1" applyBorder="1"/>
    <xf numFmtId="164" fontId="19" fillId="0" borderId="0" xfId="1" applyNumberFormat="1" applyFont="1"/>
    <xf numFmtId="0" fontId="10" fillId="0" borderId="0" xfId="0" applyFont="1" applyFill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64" fontId="22" fillId="0" borderId="1" xfId="1" applyNumberFormat="1" applyFont="1" applyBorder="1"/>
    <xf numFmtId="164" fontId="23" fillId="0" borderId="1" xfId="1" applyNumberFormat="1" applyFont="1" applyBorder="1"/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26" fillId="0" borderId="17" xfId="0" applyFont="1" applyFill="1" applyBorder="1"/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11" fillId="0" borderId="16" xfId="0" applyFont="1" applyFill="1" applyBorder="1" applyAlignment="1">
      <alignment horizontal="center" vertical="center" wrapText="1"/>
    </xf>
    <xf numFmtId="0" fontId="12" fillId="0" borderId="0" xfId="0" applyFont="1"/>
    <xf numFmtId="164" fontId="27" fillId="0" borderId="0" xfId="1" applyNumberFormat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164" fontId="28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11" fillId="0" borderId="0" xfId="0" applyFont="1"/>
    <xf numFmtId="0" fontId="11" fillId="0" borderId="22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29" fillId="0" borderId="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26" xfId="0" applyFont="1" applyBorder="1"/>
    <xf numFmtId="164" fontId="6" fillId="0" borderId="27" xfId="1" applyNumberFormat="1" applyFont="1" applyBorder="1"/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0" fillId="0" borderId="25" xfId="0" applyFont="1" applyFill="1" applyBorder="1" applyAlignment="1">
      <alignment horizontal="right"/>
    </xf>
    <xf numFmtId="9" fontId="31" fillId="0" borderId="28" xfId="1" applyFont="1" applyBorder="1"/>
    <xf numFmtId="9" fontId="32" fillId="0" borderId="29" xfId="1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86999143586462E-2"/>
          <c:y val="3.1034296813527242E-2"/>
          <c:w val="0.79338063290383654"/>
          <c:h val="0.74752264736026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Per Dept'!$B$1</c:f>
              <c:strCache>
                <c:ptCount val="1"/>
                <c:pt idx="0">
                  <c:v>% of Assessed Competencies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Per Dept'!$A$2:$A$20</c:f>
              <c:strCache>
                <c:ptCount val="19"/>
                <c:pt idx="0">
                  <c:v>Culinary </c:v>
                </c:pt>
                <c:pt idx="1">
                  <c:v>HOST</c:v>
                </c:pt>
                <c:pt idx="2">
                  <c:v>Accounting</c:v>
                </c:pt>
                <c:pt idx="3">
                  <c:v>Business</c:v>
                </c:pt>
                <c:pt idx="4">
                  <c:v>ICS</c:v>
                </c:pt>
                <c:pt idx="5">
                  <c:v>ITS</c:v>
                </c:pt>
                <c:pt idx="6">
                  <c:v>Marketing/Management</c:v>
                </c:pt>
                <c:pt idx="7">
                  <c:v>Legal</c:v>
                </c:pt>
                <c:pt idx="8">
                  <c:v>E-business </c:v>
                </c:pt>
                <c:pt idx="9">
                  <c:v>Nursing</c:v>
                </c:pt>
                <c:pt idx="10">
                  <c:v>Dental</c:v>
                </c:pt>
                <c:pt idx="11">
                  <c:v>Radiology</c:v>
                </c:pt>
                <c:pt idx="12">
                  <c:v>Respiratory</c:v>
                </c:pt>
                <c:pt idx="13">
                  <c:v>PTA</c:v>
                </c:pt>
                <c:pt idx="14">
                  <c:v>OTA</c:v>
                </c:pt>
                <c:pt idx="15">
                  <c:v>Health Courses</c:v>
                </c:pt>
                <c:pt idx="16">
                  <c:v>Med Asst</c:v>
                </c:pt>
                <c:pt idx="17">
                  <c:v>MLT</c:v>
                </c:pt>
                <c:pt idx="18">
                  <c:v>EMS/MICT</c:v>
                </c:pt>
              </c:strCache>
            </c:strRef>
          </c:cat>
          <c:val>
            <c:numRef>
              <c:f>'Data Per Dept'!$B$2:$B$20</c:f>
              <c:numCache>
                <c:formatCode>0.0%</c:formatCode>
                <c:ptCount val="19"/>
                <c:pt idx="0">
                  <c:v>0.72049689440993792</c:v>
                </c:pt>
                <c:pt idx="1">
                  <c:v>1</c:v>
                </c:pt>
                <c:pt idx="2">
                  <c:v>0.83333333333333337</c:v>
                </c:pt>
                <c:pt idx="3">
                  <c:v>0.88571428571428568</c:v>
                </c:pt>
                <c:pt idx="4">
                  <c:v>0.94736842105263153</c:v>
                </c:pt>
                <c:pt idx="5">
                  <c:v>0.84302325581395354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0.77952755905511806</c:v>
                </c:pt>
                <c:pt idx="10">
                  <c:v>1</c:v>
                </c:pt>
                <c:pt idx="11">
                  <c:v>1</c:v>
                </c:pt>
                <c:pt idx="12">
                  <c:v>0.33333333333333331</c:v>
                </c:pt>
                <c:pt idx="13">
                  <c:v>8.4112149532710276E-2</c:v>
                </c:pt>
                <c:pt idx="14">
                  <c:v>1</c:v>
                </c:pt>
                <c:pt idx="15">
                  <c:v>0.94615384615384612</c:v>
                </c:pt>
                <c:pt idx="16">
                  <c:v>1</c:v>
                </c:pt>
                <c:pt idx="17">
                  <c:v>0.44444444444444442</c:v>
                </c:pt>
                <c:pt idx="18">
                  <c:v>0.21311475409836064</c:v>
                </c:pt>
              </c:numCache>
            </c:numRef>
          </c:val>
        </c:ser>
        <c:ser>
          <c:idx val="1"/>
          <c:order val="1"/>
          <c:tx>
            <c:strRef>
              <c:f>'Data Per Dept'!$C$1</c:f>
              <c:strCache>
                <c:ptCount val="1"/>
                <c:pt idx="0">
                  <c:v>No Further Assessment Data Provided by 2016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Per Dept'!$A$2:$A$20</c:f>
              <c:strCache>
                <c:ptCount val="19"/>
                <c:pt idx="0">
                  <c:v>Culinary </c:v>
                </c:pt>
                <c:pt idx="1">
                  <c:v>HOST</c:v>
                </c:pt>
                <c:pt idx="2">
                  <c:v>Accounting</c:v>
                </c:pt>
                <c:pt idx="3">
                  <c:v>Business</c:v>
                </c:pt>
                <c:pt idx="4">
                  <c:v>ICS</c:v>
                </c:pt>
                <c:pt idx="5">
                  <c:v>ITS</c:v>
                </c:pt>
                <c:pt idx="6">
                  <c:v>Marketing/Management</c:v>
                </c:pt>
                <c:pt idx="7">
                  <c:v>Legal</c:v>
                </c:pt>
                <c:pt idx="8">
                  <c:v>E-business </c:v>
                </c:pt>
                <c:pt idx="9">
                  <c:v>Nursing</c:v>
                </c:pt>
                <c:pt idx="10">
                  <c:v>Dental</c:v>
                </c:pt>
                <c:pt idx="11">
                  <c:v>Radiology</c:v>
                </c:pt>
                <c:pt idx="12">
                  <c:v>Respiratory</c:v>
                </c:pt>
                <c:pt idx="13">
                  <c:v>PTA</c:v>
                </c:pt>
                <c:pt idx="14">
                  <c:v>OTA</c:v>
                </c:pt>
                <c:pt idx="15">
                  <c:v>Health Courses</c:v>
                </c:pt>
                <c:pt idx="16">
                  <c:v>Med Asst</c:v>
                </c:pt>
                <c:pt idx="17">
                  <c:v>MLT</c:v>
                </c:pt>
                <c:pt idx="18">
                  <c:v>EMS/MICT</c:v>
                </c:pt>
              </c:strCache>
            </c:strRef>
          </c:cat>
          <c:val>
            <c:numRef>
              <c:f>'Data Per Dept'!$C$2:$C$20</c:f>
              <c:numCache>
                <c:formatCode>0.0%</c:formatCode>
                <c:ptCount val="19"/>
                <c:pt idx="0">
                  <c:v>0.27950310559006208</c:v>
                </c:pt>
                <c:pt idx="1">
                  <c:v>0</c:v>
                </c:pt>
                <c:pt idx="2">
                  <c:v>0.16666666666666666</c:v>
                </c:pt>
                <c:pt idx="3">
                  <c:v>0.11428571428571428</c:v>
                </c:pt>
                <c:pt idx="4">
                  <c:v>5.2631578947368418E-2</c:v>
                </c:pt>
                <c:pt idx="5">
                  <c:v>0.15697674418604651</c:v>
                </c:pt>
                <c:pt idx="6">
                  <c:v>0.1111111111111111</c:v>
                </c:pt>
                <c:pt idx="7">
                  <c:v>0</c:v>
                </c:pt>
                <c:pt idx="8">
                  <c:v>0</c:v>
                </c:pt>
                <c:pt idx="9">
                  <c:v>0.22047244094488189</c:v>
                </c:pt>
                <c:pt idx="10">
                  <c:v>0</c:v>
                </c:pt>
                <c:pt idx="11">
                  <c:v>0</c:v>
                </c:pt>
                <c:pt idx="12">
                  <c:v>0.66666666666666663</c:v>
                </c:pt>
                <c:pt idx="13">
                  <c:v>0.91588785046728971</c:v>
                </c:pt>
                <c:pt idx="14">
                  <c:v>0</c:v>
                </c:pt>
                <c:pt idx="15">
                  <c:v>5.3846153846153849E-2</c:v>
                </c:pt>
                <c:pt idx="16">
                  <c:v>0</c:v>
                </c:pt>
                <c:pt idx="17">
                  <c:v>0.55555555555555558</c:v>
                </c:pt>
                <c:pt idx="18">
                  <c:v>0.78688524590163933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843200"/>
        <c:axId val="27849088"/>
      </c:barChart>
      <c:catAx>
        <c:axId val="2784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27849088"/>
        <c:crosses val="autoZero"/>
        <c:auto val="1"/>
        <c:lblAlgn val="ctr"/>
        <c:lblOffset val="100"/>
        <c:noMultiLvlLbl val="0"/>
      </c:catAx>
      <c:valAx>
        <c:axId val="27849088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crossAx val="2784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33295594874283"/>
          <c:y val="9.8170459506399341E-2"/>
          <c:w val="0.10540275113969477"/>
          <c:h val="0.59373965747209145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23813</xdr:rowOff>
    </xdr:from>
    <xdr:to>
      <xdr:col>12</xdr:col>
      <xdr:colOff>-1</xdr:colOff>
      <xdr:row>65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40" zoomScale="80" zoomScaleNormal="80" workbookViewId="0">
      <selection activeCell="J19" sqref="J19"/>
    </sheetView>
  </sheetViews>
  <sheetFormatPr defaultRowHeight="15" x14ac:dyDescent="0.25"/>
  <cols>
    <col min="1" max="1" width="34.42578125" customWidth="1"/>
    <col min="2" max="2" width="39.140625" customWidth="1"/>
    <col min="3" max="3" width="43.5703125" customWidth="1"/>
    <col min="4" max="4" width="10.42578125" customWidth="1"/>
  </cols>
  <sheetData>
    <row r="1" spans="1:7" ht="42" x14ac:dyDescent="0.25">
      <c r="A1" s="69" t="s">
        <v>355</v>
      </c>
      <c r="B1" s="1" t="s">
        <v>19</v>
      </c>
      <c r="C1" s="115" t="s">
        <v>341</v>
      </c>
    </row>
    <row r="2" spans="1:7" ht="21" x14ac:dyDescent="0.35">
      <c r="A2" s="70" t="s">
        <v>0</v>
      </c>
      <c r="B2" s="71">
        <f>'Aggregate Total For CTE'!C3/'Aggregate Total For CTE'!B3</f>
        <v>0.72049689440993792</v>
      </c>
      <c r="C2" s="72">
        <f>'Aggregate Total For CTE'!D3/'Aggregate Total For CTE'!B3</f>
        <v>0.27950310559006208</v>
      </c>
    </row>
    <row r="3" spans="1:7" ht="21" x14ac:dyDescent="0.35">
      <c r="A3" s="70" t="s">
        <v>1</v>
      </c>
      <c r="B3" s="71">
        <f>'Aggregate Total For CTE'!C4/'Aggregate Total For CTE'!B4</f>
        <v>1</v>
      </c>
      <c r="C3" s="72">
        <f>'Aggregate Total For CTE'!D4/'Aggregate Total For CTE'!B4</f>
        <v>0</v>
      </c>
    </row>
    <row r="4" spans="1:7" ht="21" x14ac:dyDescent="0.35">
      <c r="A4" s="70" t="s">
        <v>2</v>
      </c>
      <c r="B4" s="71">
        <f>'Aggregate Total For CTE'!C5/'Aggregate Total For CTE'!B5</f>
        <v>0.83333333333333337</v>
      </c>
      <c r="C4" s="72">
        <f>'Aggregate Total For CTE'!D5/'Aggregate Total For CTE'!B5</f>
        <v>0.16666666666666666</v>
      </c>
    </row>
    <row r="5" spans="1:7" ht="21" x14ac:dyDescent="0.35">
      <c r="A5" s="70" t="s">
        <v>3</v>
      </c>
      <c r="B5" s="71">
        <f>'Aggregate Total For CTE'!C6/'Aggregate Total For CTE'!B6</f>
        <v>0.88571428571428568</v>
      </c>
      <c r="C5" s="72">
        <f>'Aggregate Total For CTE'!D6/'Aggregate Total For CTE'!B6</f>
        <v>0.11428571428571428</v>
      </c>
    </row>
    <row r="6" spans="1:7" ht="21" x14ac:dyDescent="0.35">
      <c r="A6" s="70" t="s">
        <v>4</v>
      </c>
      <c r="B6" s="71">
        <f>'Aggregate Total For CTE'!C7/'Aggregate Total For CTE'!B7</f>
        <v>0.94736842105263153</v>
      </c>
      <c r="C6" s="72">
        <f>'Aggregate Total For CTE'!D7/'Aggregate Total For CTE'!B7</f>
        <v>5.2631578947368418E-2</v>
      </c>
    </row>
    <row r="7" spans="1:7" ht="21" x14ac:dyDescent="0.35">
      <c r="A7" s="70" t="s">
        <v>5</v>
      </c>
      <c r="B7" s="71">
        <f>'Aggregate Total For CTE'!C8/'Aggregate Total For CTE'!B8</f>
        <v>0.84302325581395354</v>
      </c>
      <c r="C7" s="72">
        <f>'Aggregate Total For CTE'!D8/'Aggregate Total For CTE'!B8</f>
        <v>0.15697674418604651</v>
      </c>
    </row>
    <row r="8" spans="1:7" ht="21" x14ac:dyDescent="0.35">
      <c r="A8" s="70" t="s">
        <v>6</v>
      </c>
      <c r="B8" s="71">
        <f>'Aggregate Total For CTE'!C9/'Aggregate Total For CTE'!B9</f>
        <v>0.88888888888888884</v>
      </c>
      <c r="C8" s="72">
        <f>'Aggregate Total For CTE'!D9/'Aggregate Total For CTE'!B9</f>
        <v>0.1111111111111111</v>
      </c>
      <c r="G8" s="116"/>
    </row>
    <row r="9" spans="1:7" ht="21" x14ac:dyDescent="0.35">
      <c r="A9" s="70" t="s">
        <v>7</v>
      </c>
      <c r="B9" s="71">
        <f>'Aggregate Total For CTE'!C10/'Aggregate Total For CTE'!B10</f>
        <v>1</v>
      </c>
      <c r="C9" s="72">
        <f>'Aggregate Total For CTE'!D10/'Aggregate Total For CTE'!B10</f>
        <v>0</v>
      </c>
    </row>
    <row r="10" spans="1:7" ht="21" x14ac:dyDescent="0.35">
      <c r="A10" s="70" t="s">
        <v>8</v>
      </c>
      <c r="B10" s="71">
        <f>'Aggregate Total For CTE'!C11/'Aggregate Total For CTE'!B11</f>
        <v>1</v>
      </c>
      <c r="C10" s="72">
        <f>'Aggregate Total For CTE'!D11/'Aggregate Total For CTE'!B11</f>
        <v>0</v>
      </c>
    </row>
    <row r="11" spans="1:7" ht="21" x14ac:dyDescent="0.35">
      <c r="A11" s="70" t="s">
        <v>9</v>
      </c>
      <c r="B11" s="71">
        <f>'Aggregate Total For CTE'!C12/'Aggregate Total For CTE'!B12</f>
        <v>0.77952755905511806</v>
      </c>
      <c r="C11" s="72">
        <f>'Aggregate Total For CTE'!D12/'Aggregate Total For CTE'!B12</f>
        <v>0.22047244094488189</v>
      </c>
    </row>
    <row r="12" spans="1:7" ht="21" x14ac:dyDescent="0.35">
      <c r="A12" s="70" t="s">
        <v>10</v>
      </c>
      <c r="B12" s="71">
        <f>'Aggregate Total For CTE'!C13/'Aggregate Total For CTE'!B13</f>
        <v>1</v>
      </c>
      <c r="C12" s="72">
        <f>'Aggregate Total For CTE'!D13/'Aggregate Total For CTE'!B13</f>
        <v>0</v>
      </c>
    </row>
    <row r="13" spans="1:7" ht="21" x14ac:dyDescent="0.35">
      <c r="A13" s="70" t="s">
        <v>11</v>
      </c>
      <c r="B13" s="71">
        <f>'Aggregate Total For CTE'!C14/'Aggregate Total For CTE'!B14</f>
        <v>1</v>
      </c>
      <c r="C13" s="72">
        <f>'Aggregate Total For CTE'!D14/'Aggregate Total For CTE'!B14</f>
        <v>0</v>
      </c>
    </row>
    <row r="14" spans="1:7" ht="21" x14ac:dyDescent="0.35">
      <c r="A14" s="70" t="s">
        <v>12</v>
      </c>
      <c r="B14" s="71">
        <f>'Aggregate Total For CTE'!C15/'Aggregate Total For CTE'!B15</f>
        <v>0.33333333333333331</v>
      </c>
      <c r="C14" s="72">
        <f>'Aggregate Total For CTE'!D15/'Aggregate Total For CTE'!B15</f>
        <v>0.66666666666666663</v>
      </c>
      <c r="G14" s="56"/>
    </row>
    <row r="15" spans="1:7" ht="21" x14ac:dyDescent="0.35">
      <c r="A15" s="70" t="s">
        <v>13</v>
      </c>
      <c r="B15" s="71">
        <f>'Aggregate Total For CTE'!C16/'Aggregate Total For CTE'!B16</f>
        <v>8.4112149532710276E-2</v>
      </c>
      <c r="C15" s="72">
        <f>'Aggregate Total For CTE'!D16/'Aggregate Total For CTE'!B16</f>
        <v>0.91588785046728971</v>
      </c>
    </row>
    <row r="16" spans="1:7" ht="21" x14ac:dyDescent="0.35">
      <c r="A16" s="70" t="s">
        <v>14</v>
      </c>
      <c r="B16" s="71">
        <f>'Aggregate Total For CTE'!C17/'Aggregate Total For CTE'!B17</f>
        <v>1</v>
      </c>
      <c r="C16" s="72">
        <f>'Aggregate Total For CTE'!D17/'Aggregate Total For CTE'!B17</f>
        <v>0</v>
      </c>
    </row>
    <row r="17" spans="1:7" ht="21" x14ac:dyDescent="0.35">
      <c r="A17" s="70" t="s">
        <v>15</v>
      </c>
      <c r="B17" s="71">
        <f>'Aggregate Total For CTE'!C18/'Aggregate Total For CTE'!B18</f>
        <v>0.94615384615384612</v>
      </c>
      <c r="C17" s="72">
        <f>'Aggregate Total For CTE'!D18/'Aggregate Total For CTE'!B18</f>
        <v>5.3846153846153849E-2</v>
      </c>
    </row>
    <row r="18" spans="1:7" ht="21" x14ac:dyDescent="0.35">
      <c r="A18" s="70" t="s">
        <v>16</v>
      </c>
      <c r="B18" s="71">
        <f>'Aggregate Total For CTE'!C19/'Aggregate Total For CTE'!B19</f>
        <v>1</v>
      </c>
      <c r="C18" s="72">
        <f>'Aggregate Total For CTE'!D19/'Aggregate Total For CTE'!B19</f>
        <v>0</v>
      </c>
    </row>
    <row r="19" spans="1:7" ht="21" x14ac:dyDescent="0.35">
      <c r="A19" s="70" t="s">
        <v>17</v>
      </c>
      <c r="B19" s="71">
        <f>'Aggregate Total For CTE'!C20/'Aggregate Total For CTE'!B20</f>
        <v>0.44444444444444442</v>
      </c>
      <c r="C19" s="72">
        <f>'Aggregate Total For CTE'!D20/'Aggregate Total For CTE'!B20</f>
        <v>0.55555555555555558</v>
      </c>
    </row>
    <row r="20" spans="1:7" ht="21" x14ac:dyDescent="0.35">
      <c r="A20" s="70" t="s">
        <v>18</v>
      </c>
      <c r="B20" s="71">
        <f>'Aggregate Total For CTE'!C21/'Aggregate Total For CTE'!B21</f>
        <v>0.21311475409836064</v>
      </c>
      <c r="C20" s="72">
        <f>'Aggregate Total For CTE'!D21/'Aggregate Total For CTE'!B21</f>
        <v>0.78688524590163933</v>
      </c>
    </row>
    <row r="21" spans="1:7" ht="15.75" thickBot="1" x14ac:dyDescent="0.3"/>
    <row r="22" spans="1:7" ht="31.5" customHeight="1" thickBot="1" x14ac:dyDescent="0.45">
      <c r="A22" s="117" t="s">
        <v>20</v>
      </c>
      <c r="B22" s="118">
        <f>'Aggregate Total For CTE'!C23</f>
        <v>0.75171232876712324</v>
      </c>
      <c r="C22" s="119">
        <f>'Aggregate Total For CTE'!D23</f>
        <v>0.24828767123287671</v>
      </c>
      <c r="D22" s="3"/>
      <c r="E22" s="2"/>
      <c r="F22" s="2"/>
      <c r="G22" s="2"/>
    </row>
  </sheetData>
  <pageMargins left="0.7" right="0.7" top="0.75" bottom="0.75" header="0.3" footer="0.3"/>
  <pageSetup fitToHeight="0" orientation="landscape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" sqref="D2"/>
    </sheetView>
  </sheetViews>
  <sheetFormatPr defaultRowHeight="15" x14ac:dyDescent="0.25"/>
  <cols>
    <col min="1" max="1" width="30.140625" bestFit="1" customWidth="1"/>
    <col min="2" max="2" width="17" customWidth="1"/>
    <col min="3" max="3" width="18.7109375" customWidth="1"/>
    <col min="4" max="4" width="20.42578125" customWidth="1"/>
  </cols>
  <sheetData>
    <row r="1" spans="1:4" ht="21.75" customHeight="1" x14ac:dyDescent="0.25">
      <c r="A1" s="111" t="s">
        <v>351</v>
      </c>
    </row>
    <row r="2" spans="1:4" ht="45" x14ac:dyDescent="0.25">
      <c r="A2" s="16" t="s">
        <v>21</v>
      </c>
      <c r="B2" s="15" t="s">
        <v>20</v>
      </c>
      <c r="C2" s="14" t="s">
        <v>24</v>
      </c>
      <c r="D2" s="89" t="s">
        <v>341</v>
      </c>
    </row>
    <row r="3" spans="1:4" ht="15.75" x14ac:dyDescent="0.25">
      <c r="A3" s="10" t="s">
        <v>0</v>
      </c>
      <c r="B3" s="12">
        <f>Culinary!C27</f>
        <v>161</v>
      </c>
      <c r="C3" s="12">
        <f>Culinary!D27</f>
        <v>116</v>
      </c>
      <c r="D3" s="12">
        <f>Culinary!E27</f>
        <v>45</v>
      </c>
    </row>
    <row r="4" spans="1:4" ht="15.75" x14ac:dyDescent="0.25">
      <c r="A4" s="10" t="s">
        <v>1</v>
      </c>
      <c r="B4" s="12">
        <f>HOST!C18</f>
        <v>177</v>
      </c>
      <c r="C4" s="12">
        <f>HOST!D18</f>
        <v>177</v>
      </c>
      <c r="D4" s="12">
        <f>HOST!E18</f>
        <v>0</v>
      </c>
    </row>
    <row r="5" spans="1:4" ht="15.75" x14ac:dyDescent="0.25">
      <c r="A5" s="10" t="s">
        <v>2</v>
      </c>
      <c r="B5" s="12">
        <f>'ACC, Business, MGT &amp; MKT'!C12</f>
        <v>126</v>
      </c>
      <c r="C5" s="12">
        <f>'ACC, Business, MGT &amp; MKT'!D12</f>
        <v>105</v>
      </c>
      <c r="D5" s="12">
        <f>'ACC, Business, MGT &amp; MKT'!E12</f>
        <v>21</v>
      </c>
    </row>
    <row r="6" spans="1:4" ht="15.75" x14ac:dyDescent="0.25">
      <c r="A6" s="10" t="s">
        <v>3</v>
      </c>
      <c r="B6" s="12">
        <f>'ACC, Business, MGT &amp; MKT'!C18</f>
        <v>35</v>
      </c>
      <c r="C6" s="12">
        <f>'ACC, Business, MGT &amp; MKT'!D18</f>
        <v>31</v>
      </c>
      <c r="D6" s="12">
        <f>'ACC, Business, MGT &amp; MKT'!E18</f>
        <v>4</v>
      </c>
    </row>
    <row r="7" spans="1:4" ht="15.75" x14ac:dyDescent="0.25">
      <c r="A7" s="10" t="s">
        <v>4</v>
      </c>
      <c r="B7" s="12">
        <f>'ACC, Business, MGT &amp; MKT'!C28</f>
        <v>38</v>
      </c>
      <c r="C7" s="12">
        <f>'ACC, Business, MGT &amp; MKT'!D28</f>
        <v>36</v>
      </c>
      <c r="D7" s="12">
        <f>'ACC, Business, MGT &amp; MKT'!E28</f>
        <v>2</v>
      </c>
    </row>
    <row r="8" spans="1:4" ht="15.75" x14ac:dyDescent="0.25">
      <c r="A8" s="10" t="s">
        <v>5</v>
      </c>
      <c r="B8" s="12">
        <f>'ACC, Business, MGT &amp; MKT'!C46</f>
        <v>172</v>
      </c>
      <c r="C8" s="12">
        <f>'ACC, Business, MGT &amp; MKT'!D46</f>
        <v>145</v>
      </c>
      <c r="D8" s="12">
        <f>'ACC, Business, MGT &amp; MKT'!E46</f>
        <v>27</v>
      </c>
    </row>
    <row r="9" spans="1:4" ht="15.75" x14ac:dyDescent="0.25">
      <c r="A9" s="10" t="s">
        <v>6</v>
      </c>
      <c r="B9" s="12">
        <f>'ACC, Business, MGT &amp; MKT'!C50+'ACC, Business, MGT &amp; MKT'!C59</f>
        <v>81</v>
      </c>
      <c r="C9" s="12">
        <f>'ACC, Business, MGT &amp; MKT'!D50+'ACC, Business, MGT &amp; MKT'!D59</f>
        <v>72</v>
      </c>
      <c r="D9" s="12">
        <f>'ACC, Business, MGT &amp; MKT'!E50+'ACC, Business, MGT &amp; MKT'!E59</f>
        <v>9</v>
      </c>
    </row>
    <row r="10" spans="1:4" ht="15.75" x14ac:dyDescent="0.25">
      <c r="A10" s="10" t="s">
        <v>7</v>
      </c>
      <c r="B10" s="12">
        <v>148</v>
      </c>
      <c r="C10" s="12">
        <v>148</v>
      </c>
      <c r="D10" s="12">
        <f>'Legal ED'!E27</f>
        <v>0</v>
      </c>
    </row>
    <row r="11" spans="1:4" ht="15.75" x14ac:dyDescent="0.25">
      <c r="A11" s="10" t="s">
        <v>8</v>
      </c>
      <c r="B11" s="12">
        <f>'ACC, Business, MGT &amp; MKT'!C17</f>
        <v>8</v>
      </c>
      <c r="C11" s="12">
        <f>'ACC, Business, MGT &amp; MKT'!D17</f>
        <v>8</v>
      </c>
      <c r="D11" s="12">
        <f>'ACC, Business, MGT &amp; MKT'!E17</f>
        <v>0</v>
      </c>
    </row>
    <row r="12" spans="1:4" ht="15.75" x14ac:dyDescent="0.25">
      <c r="A12" s="10" t="s">
        <v>9</v>
      </c>
      <c r="B12" s="12">
        <f>Nursing!C21</f>
        <v>127</v>
      </c>
      <c r="C12" s="12">
        <f>Nursing!D21</f>
        <v>99</v>
      </c>
      <c r="D12" s="12">
        <f>Nursing!E21</f>
        <v>28</v>
      </c>
    </row>
    <row r="13" spans="1:4" ht="15.75" x14ac:dyDescent="0.25">
      <c r="A13" s="10" t="s">
        <v>10</v>
      </c>
      <c r="B13" s="12">
        <f>'Health Sciences'!C16</f>
        <v>117</v>
      </c>
      <c r="C13" s="12">
        <f>'Health Sciences'!D16</f>
        <v>117</v>
      </c>
      <c r="D13" s="12">
        <f>'Health Sciences'!E16</f>
        <v>0</v>
      </c>
    </row>
    <row r="14" spans="1:4" ht="15.75" x14ac:dyDescent="0.25">
      <c r="A14" s="10" t="s">
        <v>11</v>
      </c>
      <c r="B14" s="12">
        <f>'Health Sciences'!C135</f>
        <v>127</v>
      </c>
      <c r="C14" s="12">
        <f>'Health Sciences'!D135</f>
        <v>127</v>
      </c>
      <c r="D14" s="12">
        <f>'Health Sciences'!E135</f>
        <v>0</v>
      </c>
    </row>
    <row r="15" spans="1:4" ht="15.75" x14ac:dyDescent="0.25">
      <c r="A15" s="10" t="s">
        <v>12</v>
      </c>
      <c r="B15" s="12">
        <f>'Health Sciences'!C154</f>
        <v>207</v>
      </c>
      <c r="C15" s="12">
        <f>'Health Sciences'!D154</f>
        <v>69</v>
      </c>
      <c r="D15" s="12">
        <f>'Health Sciences'!E154</f>
        <v>138</v>
      </c>
    </row>
    <row r="16" spans="1:4" ht="15.75" x14ac:dyDescent="0.25">
      <c r="A16" s="10" t="s">
        <v>13</v>
      </c>
      <c r="B16" s="12">
        <f>'Health Sciences'!C111</f>
        <v>214</v>
      </c>
      <c r="C16" s="12">
        <f>'Health Sciences'!D111</f>
        <v>18</v>
      </c>
      <c r="D16" s="12">
        <f>'Health Sciences'!E111</f>
        <v>196</v>
      </c>
    </row>
    <row r="17" spans="1:4" ht="15.75" x14ac:dyDescent="0.25">
      <c r="A17" s="10" t="s">
        <v>14</v>
      </c>
      <c r="B17" s="12">
        <f>'Health Sciences'!C91</f>
        <v>134</v>
      </c>
      <c r="C17" s="12">
        <f>'Health Sciences'!D91</f>
        <v>134</v>
      </c>
      <c r="D17" s="12">
        <f>'Health Sciences'!E91</f>
        <v>0</v>
      </c>
    </row>
    <row r="18" spans="1:4" ht="15.75" x14ac:dyDescent="0.25">
      <c r="A18" s="10" t="s">
        <v>15</v>
      </c>
      <c r="B18" s="12">
        <f>'Health Sciences'!C32</f>
        <v>130</v>
      </c>
      <c r="C18" s="12">
        <f>'Health Sciences'!D32</f>
        <v>123</v>
      </c>
      <c r="D18" s="12">
        <f>'Health Sciences'!E32</f>
        <v>7</v>
      </c>
    </row>
    <row r="19" spans="1:4" ht="15.75" x14ac:dyDescent="0.25">
      <c r="A19" s="10" t="s">
        <v>16</v>
      </c>
      <c r="B19" s="12">
        <f>'Health Sciences'!C52</f>
        <v>174</v>
      </c>
      <c r="C19" s="12">
        <f>'Health Sciences'!D52</f>
        <v>174</v>
      </c>
      <c r="D19" s="12">
        <f>'Health Sciences'!E52</f>
        <v>0</v>
      </c>
    </row>
    <row r="20" spans="1:4" ht="15.75" x14ac:dyDescent="0.25">
      <c r="A20" s="10" t="s">
        <v>17</v>
      </c>
      <c r="B20" s="12">
        <f>'Health Sciences'!C68</f>
        <v>99</v>
      </c>
      <c r="C20" s="12">
        <f>'Health Sciences'!D68</f>
        <v>44</v>
      </c>
      <c r="D20" s="12">
        <f>'Health Sciences'!E68</f>
        <v>55</v>
      </c>
    </row>
    <row r="21" spans="1:4" ht="16.5" thickBot="1" x14ac:dyDescent="0.3">
      <c r="A21" s="11" t="s">
        <v>340</v>
      </c>
      <c r="B21" s="13">
        <f>'MICT &amp; EMT'!C13</f>
        <v>61</v>
      </c>
      <c r="C21" s="13">
        <f>'MICT &amp; EMT'!D13</f>
        <v>13</v>
      </c>
      <c r="D21" s="12">
        <f>'MICT &amp; EMT'!E13</f>
        <v>48</v>
      </c>
    </row>
    <row r="22" spans="1:4" ht="18.75" x14ac:dyDescent="0.3">
      <c r="A22" s="4" t="s">
        <v>22</v>
      </c>
      <c r="B22" s="6">
        <f>SUM(B3:B21)</f>
        <v>2336</v>
      </c>
      <c r="C22" s="7">
        <f>SUM(C3:C21)</f>
        <v>1756</v>
      </c>
      <c r="D22" s="113">
        <f>SUM(D3:D21)</f>
        <v>580</v>
      </c>
    </row>
    <row r="23" spans="1:4" ht="19.5" thickBot="1" x14ac:dyDescent="0.35">
      <c r="A23" s="5" t="s">
        <v>23</v>
      </c>
      <c r="B23" s="8">
        <f>B22/B22</f>
        <v>1</v>
      </c>
      <c r="C23" s="9">
        <f>C22/B22</f>
        <v>0.75171232876712324</v>
      </c>
      <c r="D23" s="114">
        <f>D22/B22</f>
        <v>0.24828767123287671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zoomScale="80" zoomScaleNormal="80" workbookViewId="0">
      <pane ySplit="1" topLeftCell="A53" activePane="bottomLeft" state="frozen"/>
      <selection activeCell="F156" sqref="F156:F159"/>
      <selection pane="bottomLeft" activeCell="F156" sqref="F156:F159"/>
    </sheetView>
  </sheetViews>
  <sheetFormatPr defaultRowHeight="15" x14ac:dyDescent="0.25"/>
  <cols>
    <col min="1" max="1" width="24.140625" style="34" customWidth="1"/>
    <col min="2" max="2" width="17" customWidth="1"/>
    <col min="3" max="3" width="18.5703125" customWidth="1"/>
    <col min="4" max="4" width="23" customWidth="1"/>
    <col min="5" max="5" width="25" customWidth="1"/>
    <col min="6" max="6" width="19.28515625" style="29" customWidth="1"/>
    <col min="7" max="7" width="22" style="79" customWidth="1"/>
  </cols>
  <sheetData>
    <row r="1" spans="1:7" ht="30" x14ac:dyDescent="0.25">
      <c r="A1" s="73" t="s">
        <v>25</v>
      </c>
      <c r="B1" s="74" t="s">
        <v>26</v>
      </c>
      <c r="C1" s="74" t="s">
        <v>22</v>
      </c>
      <c r="D1" s="74" t="s">
        <v>27</v>
      </c>
      <c r="E1" s="74" t="s">
        <v>341</v>
      </c>
      <c r="F1" s="75" t="s">
        <v>28</v>
      </c>
      <c r="G1" s="78" t="s">
        <v>342</v>
      </c>
    </row>
    <row r="2" spans="1:7" x14ac:dyDescent="0.25">
      <c r="A2" s="80" t="s">
        <v>2</v>
      </c>
      <c r="B2" s="20" t="s">
        <v>29</v>
      </c>
      <c r="C2" s="21">
        <v>14</v>
      </c>
      <c r="D2" s="21">
        <v>14</v>
      </c>
      <c r="E2" s="21">
        <f>C2-D2</f>
        <v>0</v>
      </c>
      <c r="F2" s="76" t="s">
        <v>30</v>
      </c>
      <c r="G2" s="79" t="s">
        <v>345</v>
      </c>
    </row>
    <row r="3" spans="1:7" x14ac:dyDescent="0.25">
      <c r="A3" s="80" t="s">
        <v>2</v>
      </c>
      <c r="B3" s="20" t="s">
        <v>31</v>
      </c>
      <c r="C3" s="21">
        <v>10</v>
      </c>
      <c r="D3" s="21">
        <v>10</v>
      </c>
      <c r="E3" s="21">
        <f t="shared" ref="E3:E11" si="0">C3-D3</f>
        <v>0</v>
      </c>
      <c r="F3" s="76" t="s">
        <v>30</v>
      </c>
      <c r="G3" s="79" t="s">
        <v>345</v>
      </c>
    </row>
    <row r="4" spans="1:7" x14ac:dyDescent="0.25">
      <c r="A4" s="80" t="s">
        <v>2</v>
      </c>
      <c r="B4" s="20" t="s">
        <v>32</v>
      </c>
      <c r="C4" s="21">
        <v>8</v>
      </c>
      <c r="D4" s="21">
        <v>8</v>
      </c>
      <c r="E4" s="21">
        <f t="shared" si="0"/>
        <v>0</v>
      </c>
      <c r="F4" s="76" t="s">
        <v>30</v>
      </c>
      <c r="G4" s="79" t="s">
        <v>345</v>
      </c>
    </row>
    <row r="5" spans="1:7" x14ac:dyDescent="0.25">
      <c r="A5" s="80" t="s">
        <v>2</v>
      </c>
      <c r="B5" s="20" t="s">
        <v>33</v>
      </c>
      <c r="C5" s="21">
        <v>8</v>
      </c>
      <c r="D5" s="21">
        <v>8</v>
      </c>
      <c r="E5" s="21">
        <f t="shared" si="0"/>
        <v>0</v>
      </c>
      <c r="F5" s="76" t="s">
        <v>30</v>
      </c>
      <c r="G5" s="79" t="s">
        <v>345</v>
      </c>
    </row>
    <row r="6" spans="1:7" x14ac:dyDescent="0.25">
      <c r="A6" s="80" t="s">
        <v>2</v>
      </c>
      <c r="B6" s="20" t="s">
        <v>34</v>
      </c>
      <c r="C6" s="21">
        <v>13</v>
      </c>
      <c r="D6" s="21">
        <v>10</v>
      </c>
      <c r="E6" s="21">
        <f t="shared" si="0"/>
        <v>3</v>
      </c>
      <c r="F6" s="76" t="s">
        <v>30</v>
      </c>
      <c r="G6" s="79" t="s">
        <v>346</v>
      </c>
    </row>
    <row r="7" spans="1:7" x14ac:dyDescent="0.25">
      <c r="A7" s="80" t="s">
        <v>2</v>
      </c>
      <c r="B7" s="20" t="s">
        <v>35</v>
      </c>
      <c r="C7" s="21">
        <v>11</v>
      </c>
      <c r="D7" s="21">
        <v>11</v>
      </c>
      <c r="E7" s="21">
        <f t="shared" si="0"/>
        <v>0</v>
      </c>
      <c r="F7" s="76" t="s">
        <v>30</v>
      </c>
      <c r="G7" s="79" t="s">
        <v>345</v>
      </c>
    </row>
    <row r="8" spans="1:7" x14ac:dyDescent="0.25">
      <c r="A8" s="80" t="s">
        <v>2</v>
      </c>
      <c r="B8" s="20" t="s">
        <v>36</v>
      </c>
      <c r="C8" s="21">
        <v>23</v>
      </c>
      <c r="D8" s="21">
        <v>5</v>
      </c>
      <c r="E8" s="21">
        <f t="shared" si="0"/>
        <v>18</v>
      </c>
      <c r="F8" s="76" t="s">
        <v>30</v>
      </c>
      <c r="G8" s="79" t="s">
        <v>346</v>
      </c>
    </row>
    <row r="9" spans="1:7" x14ac:dyDescent="0.25">
      <c r="A9" s="80" t="s">
        <v>2</v>
      </c>
      <c r="B9" s="20" t="s">
        <v>37</v>
      </c>
      <c r="C9" s="21">
        <v>17</v>
      </c>
      <c r="D9" s="21">
        <v>17</v>
      </c>
      <c r="E9" s="21">
        <f t="shared" si="0"/>
        <v>0</v>
      </c>
      <c r="F9" s="76" t="s">
        <v>30</v>
      </c>
      <c r="G9" s="79" t="s">
        <v>345</v>
      </c>
    </row>
    <row r="10" spans="1:7" x14ac:dyDescent="0.25">
      <c r="A10" s="80" t="s">
        <v>2</v>
      </c>
      <c r="B10" s="20" t="s">
        <v>38</v>
      </c>
      <c r="C10" s="21">
        <v>9</v>
      </c>
      <c r="D10" s="21">
        <v>9</v>
      </c>
      <c r="E10" s="21">
        <f t="shared" si="0"/>
        <v>0</v>
      </c>
      <c r="F10" s="76" t="s">
        <v>30</v>
      </c>
      <c r="G10" s="79" t="s">
        <v>345</v>
      </c>
    </row>
    <row r="11" spans="1:7" x14ac:dyDescent="0.25">
      <c r="A11" s="80" t="s">
        <v>2</v>
      </c>
      <c r="B11" s="20" t="s">
        <v>39</v>
      </c>
      <c r="C11" s="21">
        <v>13</v>
      </c>
      <c r="D11" s="21">
        <v>13</v>
      </c>
      <c r="E11" s="21">
        <f t="shared" si="0"/>
        <v>0</v>
      </c>
      <c r="F11" s="76" t="s">
        <v>30</v>
      </c>
      <c r="G11" s="79" t="s">
        <v>345</v>
      </c>
    </row>
    <row r="12" spans="1:7" x14ac:dyDescent="0.25">
      <c r="A12" s="81" t="s">
        <v>40</v>
      </c>
      <c r="B12" s="22">
        <f>COUNTA(B2:B11)</f>
        <v>10</v>
      </c>
      <c r="C12" s="22">
        <f>SUBTOTAL(9,C2:C11)</f>
        <v>126</v>
      </c>
      <c r="D12" s="22">
        <f>SUBTOTAL(9,D2:D11)</f>
        <v>105</v>
      </c>
      <c r="E12" s="22">
        <f>SUBTOTAL(9,E2:E11)</f>
        <v>21</v>
      </c>
      <c r="F12" s="23">
        <f>COUNTIF(F2:F11,"Yes")</f>
        <v>10</v>
      </c>
    </row>
    <row r="13" spans="1:7" x14ac:dyDescent="0.25">
      <c r="A13" s="80" t="s">
        <v>3</v>
      </c>
      <c r="B13" s="20" t="s">
        <v>41</v>
      </c>
      <c r="C13" s="21">
        <v>6</v>
      </c>
      <c r="D13" s="20">
        <v>6</v>
      </c>
      <c r="E13" s="20">
        <f>C13-D13</f>
        <v>0</v>
      </c>
      <c r="F13" s="76" t="s">
        <v>30</v>
      </c>
      <c r="G13" s="79" t="s">
        <v>345</v>
      </c>
    </row>
    <row r="14" spans="1:7" x14ac:dyDescent="0.25">
      <c r="A14" s="80" t="s">
        <v>3</v>
      </c>
      <c r="B14" s="20" t="s">
        <v>42</v>
      </c>
      <c r="C14" s="21">
        <v>4</v>
      </c>
      <c r="D14" s="20">
        <v>4</v>
      </c>
      <c r="E14" s="20">
        <f t="shared" ref="E14:E17" si="1">C14-D14</f>
        <v>0</v>
      </c>
      <c r="F14" s="76" t="s">
        <v>30</v>
      </c>
      <c r="G14" s="79" t="s">
        <v>345</v>
      </c>
    </row>
    <row r="15" spans="1:7" x14ac:dyDescent="0.25">
      <c r="A15" s="80" t="s">
        <v>3</v>
      </c>
      <c r="B15" s="20" t="s">
        <v>43</v>
      </c>
      <c r="C15" s="21">
        <v>12</v>
      </c>
      <c r="D15" s="20">
        <v>8</v>
      </c>
      <c r="E15" s="20">
        <f t="shared" si="1"/>
        <v>4</v>
      </c>
      <c r="F15" s="76" t="s">
        <v>30</v>
      </c>
      <c r="G15" s="79" t="s">
        <v>346</v>
      </c>
    </row>
    <row r="16" spans="1:7" x14ac:dyDescent="0.25">
      <c r="A16" s="80" t="s">
        <v>3</v>
      </c>
      <c r="B16" s="20" t="s">
        <v>45</v>
      </c>
      <c r="C16" s="21">
        <v>5</v>
      </c>
      <c r="D16" s="20">
        <v>5</v>
      </c>
      <c r="E16" s="20">
        <f t="shared" si="1"/>
        <v>0</v>
      </c>
      <c r="F16" s="76" t="s">
        <v>30</v>
      </c>
      <c r="G16" s="79" t="s">
        <v>345</v>
      </c>
    </row>
    <row r="17" spans="1:7" x14ac:dyDescent="0.25">
      <c r="A17" s="80" t="s">
        <v>3</v>
      </c>
      <c r="B17" s="20" t="s">
        <v>46</v>
      </c>
      <c r="C17" s="21">
        <v>8</v>
      </c>
      <c r="D17" s="20">
        <v>8</v>
      </c>
      <c r="E17" s="20">
        <f t="shared" si="1"/>
        <v>0</v>
      </c>
      <c r="F17" s="76" t="s">
        <v>30</v>
      </c>
      <c r="G17" s="79" t="s">
        <v>345</v>
      </c>
    </row>
    <row r="18" spans="1:7" x14ac:dyDescent="0.25">
      <c r="A18" s="81" t="s">
        <v>47</v>
      </c>
      <c r="B18" s="24">
        <f>COUNTA(B13:B17)</f>
        <v>5</v>
      </c>
      <c r="C18" s="22">
        <f>SUBTOTAL(9,C13:C17)</f>
        <v>35</v>
      </c>
      <c r="D18" s="24">
        <f>SUBTOTAL(9,D13:D17)</f>
        <v>31</v>
      </c>
      <c r="E18" s="24">
        <f>SUBTOTAL(9,E13:E17)</f>
        <v>4</v>
      </c>
      <c r="F18" s="25">
        <f>COUNTIF(F13:F17,"Yes")</f>
        <v>5</v>
      </c>
    </row>
    <row r="19" spans="1:7" x14ac:dyDescent="0.25">
      <c r="A19" s="80" t="s">
        <v>48</v>
      </c>
      <c r="B19" s="20" t="s">
        <v>49</v>
      </c>
      <c r="C19" s="21">
        <v>6</v>
      </c>
      <c r="D19" s="20">
        <v>6</v>
      </c>
      <c r="E19" s="20">
        <f>C19-D19</f>
        <v>0</v>
      </c>
      <c r="F19" s="76" t="s">
        <v>30</v>
      </c>
      <c r="G19" s="79" t="s">
        <v>345</v>
      </c>
    </row>
    <row r="20" spans="1:7" x14ac:dyDescent="0.25">
      <c r="A20" s="80" t="s">
        <v>48</v>
      </c>
      <c r="B20" s="20" t="s">
        <v>50</v>
      </c>
      <c r="C20" s="21">
        <v>6</v>
      </c>
      <c r="D20" s="20">
        <v>6</v>
      </c>
      <c r="E20" s="20">
        <f t="shared" ref="E20:E21" si="2">C20-D20</f>
        <v>0</v>
      </c>
      <c r="F20" s="76" t="s">
        <v>30</v>
      </c>
      <c r="G20" s="79" t="s">
        <v>345</v>
      </c>
    </row>
    <row r="21" spans="1:7" x14ac:dyDescent="0.25">
      <c r="A21" s="80" t="s">
        <v>48</v>
      </c>
      <c r="B21" s="20" t="s">
        <v>51</v>
      </c>
      <c r="C21" s="21">
        <v>12</v>
      </c>
      <c r="D21" s="20">
        <v>12</v>
      </c>
      <c r="E21" s="20">
        <f t="shared" si="2"/>
        <v>0</v>
      </c>
      <c r="F21" s="76" t="s">
        <v>30</v>
      </c>
      <c r="G21" s="79" t="s">
        <v>345</v>
      </c>
    </row>
    <row r="22" spans="1:7" x14ac:dyDescent="0.25">
      <c r="A22" s="81" t="s">
        <v>52</v>
      </c>
      <c r="B22" s="24">
        <f>COUNTA(B19:B21)</f>
        <v>3</v>
      </c>
      <c r="C22" s="22">
        <f>SUBTOTAL(9,C19:C21)</f>
        <v>24</v>
      </c>
      <c r="D22" s="24">
        <f>SUBTOTAL(9,D19:D21)</f>
        <v>24</v>
      </c>
      <c r="E22" s="24">
        <f>SUBTOTAL(9,E19:E21)</f>
        <v>0</v>
      </c>
      <c r="F22" s="25">
        <f>COUNTIF(F19:F21,"Yes")</f>
        <v>3</v>
      </c>
    </row>
    <row r="23" spans="1:7" ht="25.5" x14ac:dyDescent="0.25">
      <c r="A23" s="26" t="s">
        <v>53</v>
      </c>
      <c r="B23" s="20" t="s">
        <v>54</v>
      </c>
      <c r="C23" s="21">
        <v>7</v>
      </c>
      <c r="D23" s="20">
        <v>7</v>
      </c>
      <c r="E23" s="20">
        <f>C23-D23</f>
        <v>0</v>
      </c>
      <c r="F23" s="76" t="s">
        <v>30</v>
      </c>
      <c r="G23" s="79" t="s">
        <v>345</v>
      </c>
    </row>
    <row r="24" spans="1:7" ht="25.5" x14ac:dyDescent="0.25">
      <c r="A24" s="26" t="s">
        <v>53</v>
      </c>
      <c r="B24" s="20" t="s">
        <v>55</v>
      </c>
      <c r="C24" s="21">
        <v>10</v>
      </c>
      <c r="D24" s="20">
        <v>8</v>
      </c>
      <c r="E24" s="20">
        <f t="shared" ref="E24:E27" si="3">C24-D24</f>
        <v>2</v>
      </c>
      <c r="F24" s="76" t="s">
        <v>30</v>
      </c>
      <c r="G24" s="79" t="s">
        <v>346</v>
      </c>
    </row>
    <row r="25" spans="1:7" ht="25.5" x14ac:dyDescent="0.25">
      <c r="A25" s="26" t="s">
        <v>53</v>
      </c>
      <c r="B25" s="20" t="s">
        <v>56</v>
      </c>
      <c r="C25" s="21">
        <v>5</v>
      </c>
      <c r="D25" s="20">
        <v>5</v>
      </c>
      <c r="E25" s="20">
        <f t="shared" si="3"/>
        <v>0</v>
      </c>
      <c r="F25" s="76" t="s">
        <v>30</v>
      </c>
      <c r="G25" s="79" t="s">
        <v>345</v>
      </c>
    </row>
    <row r="26" spans="1:7" ht="25.5" x14ac:dyDescent="0.25">
      <c r="A26" s="26" t="s">
        <v>53</v>
      </c>
      <c r="B26" s="20" t="s">
        <v>57</v>
      </c>
      <c r="C26" s="21">
        <v>10</v>
      </c>
      <c r="D26" s="20">
        <v>10</v>
      </c>
      <c r="E26" s="20">
        <f t="shared" si="3"/>
        <v>0</v>
      </c>
      <c r="F26" s="76" t="s">
        <v>30</v>
      </c>
      <c r="G26" s="79" t="s">
        <v>345</v>
      </c>
    </row>
    <row r="27" spans="1:7" ht="25.5" x14ac:dyDescent="0.25">
      <c r="A27" s="26" t="s">
        <v>53</v>
      </c>
      <c r="B27" s="20" t="s">
        <v>58</v>
      </c>
      <c r="C27" s="21">
        <v>6</v>
      </c>
      <c r="D27" s="20">
        <v>6</v>
      </c>
      <c r="E27" s="20">
        <f t="shared" si="3"/>
        <v>0</v>
      </c>
      <c r="F27" s="76" t="s">
        <v>30</v>
      </c>
      <c r="G27" s="79" t="s">
        <v>345</v>
      </c>
    </row>
    <row r="28" spans="1:7" ht="25.5" x14ac:dyDescent="0.25">
      <c r="A28" s="27" t="s">
        <v>59</v>
      </c>
      <c r="B28" s="24">
        <f>COUNTA(B23:B27)</f>
        <v>5</v>
      </c>
      <c r="C28" s="22">
        <f>SUBTOTAL(9,C23:C27)</f>
        <v>38</v>
      </c>
      <c r="D28" s="24">
        <f>SUBTOTAL(9,D23:D27)</f>
        <v>36</v>
      </c>
      <c r="E28" s="24">
        <f>SUBTOTAL(9,E23:E27)</f>
        <v>2</v>
      </c>
      <c r="F28" s="25">
        <f>COUNTIF(F23:F27,"Yes")</f>
        <v>5</v>
      </c>
    </row>
    <row r="29" spans="1:7" x14ac:dyDescent="0.25">
      <c r="A29" s="26" t="s">
        <v>60</v>
      </c>
      <c r="B29" s="20" t="s">
        <v>61</v>
      </c>
      <c r="C29" s="21">
        <v>14</v>
      </c>
      <c r="D29" s="20">
        <v>14</v>
      </c>
      <c r="E29" s="20">
        <f>C29-D29</f>
        <v>0</v>
      </c>
      <c r="F29" s="76" t="s">
        <v>30</v>
      </c>
      <c r="G29" s="79" t="s">
        <v>345</v>
      </c>
    </row>
    <row r="30" spans="1:7" x14ac:dyDescent="0.25">
      <c r="A30" s="26" t="s">
        <v>60</v>
      </c>
      <c r="B30" s="20" t="s">
        <v>62</v>
      </c>
      <c r="C30" s="21">
        <v>9</v>
      </c>
      <c r="D30" s="20">
        <v>9</v>
      </c>
      <c r="E30" s="20">
        <f t="shared" ref="E30:E45" si="4">C30-D30</f>
        <v>0</v>
      </c>
      <c r="F30" s="76" t="s">
        <v>44</v>
      </c>
      <c r="G30" s="79" t="s">
        <v>345</v>
      </c>
    </row>
    <row r="31" spans="1:7" x14ac:dyDescent="0.25">
      <c r="A31" s="26" t="s">
        <v>60</v>
      </c>
      <c r="B31" s="20" t="s">
        <v>63</v>
      </c>
      <c r="C31" s="21">
        <v>12</v>
      </c>
      <c r="D31" s="20">
        <v>0</v>
      </c>
      <c r="E31" s="20">
        <f t="shared" si="4"/>
        <v>12</v>
      </c>
      <c r="F31" s="76" t="s">
        <v>30</v>
      </c>
      <c r="G31" s="79" t="s">
        <v>346</v>
      </c>
    </row>
    <row r="32" spans="1:7" x14ac:dyDescent="0.25">
      <c r="A32" s="26" t="s">
        <v>60</v>
      </c>
      <c r="B32" s="20" t="s">
        <v>64</v>
      </c>
      <c r="C32" s="21">
        <v>10</v>
      </c>
      <c r="D32" s="20">
        <v>10</v>
      </c>
      <c r="E32" s="20">
        <f t="shared" si="4"/>
        <v>0</v>
      </c>
      <c r="F32" s="76" t="s">
        <v>30</v>
      </c>
      <c r="G32" s="79" t="s">
        <v>345</v>
      </c>
    </row>
    <row r="33" spans="1:7" x14ac:dyDescent="0.25">
      <c r="A33" s="26" t="s">
        <v>60</v>
      </c>
      <c r="B33" s="20" t="s">
        <v>65</v>
      </c>
      <c r="C33" s="21">
        <v>5</v>
      </c>
      <c r="D33" s="20">
        <v>5</v>
      </c>
      <c r="E33" s="20">
        <f t="shared" si="4"/>
        <v>0</v>
      </c>
      <c r="F33" s="76" t="s">
        <v>30</v>
      </c>
      <c r="G33" s="79" t="s">
        <v>345</v>
      </c>
    </row>
    <row r="34" spans="1:7" x14ac:dyDescent="0.25">
      <c r="A34" s="26" t="s">
        <v>60</v>
      </c>
      <c r="B34" s="20" t="s">
        <v>66</v>
      </c>
      <c r="C34" s="21">
        <v>6</v>
      </c>
      <c r="D34" s="20">
        <v>6</v>
      </c>
      <c r="E34" s="20">
        <f t="shared" si="4"/>
        <v>0</v>
      </c>
      <c r="F34" s="76" t="s">
        <v>30</v>
      </c>
      <c r="G34" s="79" t="s">
        <v>345</v>
      </c>
    </row>
    <row r="35" spans="1:7" x14ac:dyDescent="0.25">
      <c r="A35" s="26" t="s">
        <v>60</v>
      </c>
      <c r="B35" s="20" t="s">
        <v>67</v>
      </c>
      <c r="C35" s="21">
        <v>7</v>
      </c>
      <c r="D35" s="20">
        <v>7</v>
      </c>
      <c r="E35" s="20">
        <f t="shared" si="4"/>
        <v>0</v>
      </c>
      <c r="F35" s="76" t="s">
        <v>30</v>
      </c>
      <c r="G35" s="79" t="s">
        <v>345</v>
      </c>
    </row>
    <row r="36" spans="1:7" x14ac:dyDescent="0.25">
      <c r="A36" s="26" t="s">
        <v>60</v>
      </c>
      <c r="B36" s="20" t="s">
        <v>68</v>
      </c>
      <c r="C36" s="21">
        <v>18</v>
      </c>
      <c r="D36" s="20">
        <v>11</v>
      </c>
      <c r="E36" s="20">
        <f t="shared" si="4"/>
        <v>7</v>
      </c>
      <c r="F36" s="76" t="s">
        <v>30</v>
      </c>
      <c r="G36" s="79" t="s">
        <v>346</v>
      </c>
    </row>
    <row r="37" spans="1:7" x14ac:dyDescent="0.25">
      <c r="A37" s="26" t="s">
        <v>60</v>
      </c>
      <c r="B37" s="20" t="s">
        <v>69</v>
      </c>
      <c r="C37" s="21">
        <v>5</v>
      </c>
      <c r="D37" s="20">
        <v>5</v>
      </c>
      <c r="E37" s="20">
        <f t="shared" si="4"/>
        <v>0</v>
      </c>
      <c r="F37" s="76" t="s">
        <v>30</v>
      </c>
      <c r="G37" s="79" t="s">
        <v>345</v>
      </c>
    </row>
    <row r="38" spans="1:7" x14ac:dyDescent="0.25">
      <c r="A38" s="26" t="s">
        <v>60</v>
      </c>
      <c r="B38" s="20" t="s">
        <v>70</v>
      </c>
      <c r="C38" s="21">
        <v>13</v>
      </c>
      <c r="D38" s="20">
        <v>13</v>
      </c>
      <c r="E38" s="20">
        <f t="shared" si="4"/>
        <v>0</v>
      </c>
      <c r="F38" s="76" t="s">
        <v>30</v>
      </c>
      <c r="G38" s="79" t="s">
        <v>345</v>
      </c>
    </row>
    <row r="39" spans="1:7" x14ac:dyDescent="0.25">
      <c r="A39" s="26" t="s">
        <v>60</v>
      </c>
      <c r="B39" s="20" t="s">
        <v>71</v>
      </c>
      <c r="C39" s="21">
        <v>4</v>
      </c>
      <c r="D39" s="20">
        <v>4</v>
      </c>
      <c r="E39" s="20">
        <f t="shared" si="4"/>
        <v>0</v>
      </c>
      <c r="F39" s="76" t="s">
        <v>30</v>
      </c>
      <c r="G39" s="79" t="s">
        <v>345</v>
      </c>
    </row>
    <row r="40" spans="1:7" x14ac:dyDescent="0.25">
      <c r="A40" s="26" t="s">
        <v>60</v>
      </c>
      <c r="B40" s="20" t="s">
        <v>72</v>
      </c>
      <c r="C40" s="21">
        <v>17</v>
      </c>
      <c r="D40" s="20">
        <v>17</v>
      </c>
      <c r="E40" s="20">
        <f t="shared" si="4"/>
        <v>0</v>
      </c>
      <c r="F40" s="76" t="s">
        <v>30</v>
      </c>
      <c r="G40" s="79" t="s">
        <v>345</v>
      </c>
    </row>
    <row r="41" spans="1:7" x14ac:dyDescent="0.25">
      <c r="A41" s="26" t="s">
        <v>60</v>
      </c>
      <c r="B41" s="20" t="s">
        <v>73</v>
      </c>
      <c r="C41" s="21">
        <v>14</v>
      </c>
      <c r="D41" s="20">
        <v>14</v>
      </c>
      <c r="E41" s="20">
        <f t="shared" si="4"/>
        <v>0</v>
      </c>
      <c r="F41" s="76" t="s">
        <v>30</v>
      </c>
      <c r="G41" s="79" t="s">
        <v>345</v>
      </c>
    </row>
    <row r="42" spans="1:7" x14ac:dyDescent="0.25">
      <c r="A42" s="26" t="s">
        <v>60</v>
      </c>
      <c r="B42" s="20" t="s">
        <v>74</v>
      </c>
      <c r="C42" s="21">
        <v>10</v>
      </c>
      <c r="D42" s="20">
        <v>10</v>
      </c>
      <c r="E42" s="20">
        <f t="shared" si="4"/>
        <v>0</v>
      </c>
      <c r="F42" s="76" t="s">
        <v>30</v>
      </c>
      <c r="G42" s="79" t="s">
        <v>345</v>
      </c>
    </row>
    <row r="43" spans="1:7" x14ac:dyDescent="0.25">
      <c r="A43" s="26" t="s">
        <v>60</v>
      </c>
      <c r="B43" s="20" t="s">
        <v>75</v>
      </c>
      <c r="C43" s="21">
        <v>16</v>
      </c>
      <c r="D43" s="20">
        <v>16</v>
      </c>
      <c r="E43" s="20">
        <f t="shared" si="4"/>
        <v>0</v>
      </c>
      <c r="F43" s="76" t="s">
        <v>30</v>
      </c>
      <c r="G43" s="79" t="s">
        <v>345</v>
      </c>
    </row>
    <row r="44" spans="1:7" x14ac:dyDescent="0.25">
      <c r="A44" s="26" t="s">
        <v>60</v>
      </c>
      <c r="B44" s="20" t="s">
        <v>76</v>
      </c>
      <c r="C44" s="21">
        <v>4</v>
      </c>
      <c r="D44" s="20">
        <v>4</v>
      </c>
      <c r="E44" s="20">
        <f t="shared" si="4"/>
        <v>0</v>
      </c>
      <c r="F44" s="76" t="s">
        <v>30</v>
      </c>
      <c r="G44" s="79" t="s">
        <v>345</v>
      </c>
    </row>
    <row r="45" spans="1:7" x14ac:dyDescent="0.25">
      <c r="A45" s="26" t="s">
        <v>60</v>
      </c>
      <c r="B45" s="20" t="s">
        <v>77</v>
      </c>
      <c r="C45" s="21">
        <v>8</v>
      </c>
      <c r="D45" s="20">
        <v>0</v>
      </c>
      <c r="E45" s="20">
        <f t="shared" si="4"/>
        <v>8</v>
      </c>
      <c r="F45" s="76" t="s">
        <v>30</v>
      </c>
      <c r="G45" s="79" t="s">
        <v>346</v>
      </c>
    </row>
    <row r="46" spans="1:7" x14ac:dyDescent="0.25">
      <c r="A46" s="27" t="s">
        <v>78</v>
      </c>
      <c r="B46" s="24">
        <f>COUNTA(B29:B45)</f>
        <v>17</v>
      </c>
      <c r="C46" s="22">
        <f>SUBTOTAL(9,C29:C45)</f>
        <v>172</v>
      </c>
      <c r="D46" s="24">
        <f>SUBTOTAL(9,D29:D45)</f>
        <v>145</v>
      </c>
      <c r="E46" s="24">
        <f>SUBTOTAL(9,E29:E45)</f>
        <v>27</v>
      </c>
      <c r="F46" s="25">
        <f>COUNTIF(F29:F45,"Yes")</f>
        <v>16</v>
      </c>
    </row>
    <row r="47" spans="1:7" x14ac:dyDescent="0.25">
      <c r="A47" s="26" t="s">
        <v>79</v>
      </c>
      <c r="B47" s="20" t="s">
        <v>80</v>
      </c>
      <c r="C47" s="21">
        <v>3</v>
      </c>
      <c r="D47" s="20">
        <v>3</v>
      </c>
      <c r="E47" s="20">
        <f>C47-D47</f>
        <v>0</v>
      </c>
      <c r="F47" s="76" t="s">
        <v>30</v>
      </c>
      <c r="G47" s="79" t="s">
        <v>345</v>
      </c>
    </row>
    <row r="48" spans="1:7" x14ac:dyDescent="0.25">
      <c r="A48" s="26" t="s">
        <v>79</v>
      </c>
      <c r="B48" s="20" t="s">
        <v>81</v>
      </c>
      <c r="C48" s="21">
        <v>3</v>
      </c>
      <c r="D48" s="20">
        <v>3</v>
      </c>
      <c r="E48" s="20">
        <f t="shared" ref="E48:E49" si="5">C48-D48</f>
        <v>0</v>
      </c>
      <c r="F48" s="76" t="s">
        <v>30</v>
      </c>
      <c r="G48" s="79" t="s">
        <v>345</v>
      </c>
    </row>
    <row r="49" spans="1:7" x14ac:dyDescent="0.25">
      <c r="A49" s="26" t="s">
        <v>79</v>
      </c>
      <c r="B49" s="20" t="s">
        <v>82</v>
      </c>
      <c r="C49" s="21">
        <v>4</v>
      </c>
      <c r="D49" s="20">
        <v>4</v>
      </c>
      <c r="E49" s="20">
        <f t="shared" si="5"/>
        <v>0</v>
      </c>
      <c r="F49" s="76" t="s">
        <v>30</v>
      </c>
      <c r="G49" s="79" t="s">
        <v>345</v>
      </c>
    </row>
    <row r="50" spans="1:7" x14ac:dyDescent="0.25">
      <c r="A50" s="27" t="s">
        <v>83</v>
      </c>
      <c r="B50" s="24">
        <f>COUNTA(B47:B49)</f>
        <v>3</v>
      </c>
      <c r="C50" s="22">
        <f>SUBTOTAL(9,C47:C49)</f>
        <v>10</v>
      </c>
      <c r="D50" s="24">
        <f>SUBTOTAL(9,D47:D49)</f>
        <v>10</v>
      </c>
      <c r="E50" s="24">
        <f>SUBTOTAL(9,E47:E49)</f>
        <v>0</v>
      </c>
      <c r="F50" s="25">
        <f>COUNTIF(F47:F49,"Yes")</f>
        <v>3</v>
      </c>
    </row>
    <row r="51" spans="1:7" x14ac:dyDescent="0.25">
      <c r="A51" s="26" t="s">
        <v>84</v>
      </c>
      <c r="B51" s="20" t="s">
        <v>85</v>
      </c>
      <c r="C51" s="21">
        <v>3</v>
      </c>
      <c r="D51" s="20">
        <v>3</v>
      </c>
      <c r="E51" s="20">
        <f>C51-D51</f>
        <v>0</v>
      </c>
      <c r="F51" s="76" t="s">
        <v>30</v>
      </c>
      <c r="G51" s="79" t="s">
        <v>345</v>
      </c>
    </row>
    <row r="52" spans="1:7" x14ac:dyDescent="0.25">
      <c r="A52" s="26" t="s">
        <v>84</v>
      </c>
      <c r="B52" s="20" t="s">
        <v>86</v>
      </c>
      <c r="C52" s="21">
        <v>10</v>
      </c>
      <c r="D52" s="20">
        <v>10</v>
      </c>
      <c r="E52" s="20">
        <f t="shared" ref="E52:E58" si="6">C52-D52</f>
        <v>0</v>
      </c>
      <c r="F52" s="76" t="s">
        <v>30</v>
      </c>
      <c r="G52" s="79" t="s">
        <v>345</v>
      </c>
    </row>
    <row r="53" spans="1:7" x14ac:dyDescent="0.25">
      <c r="A53" s="26" t="s">
        <v>84</v>
      </c>
      <c r="B53" s="20" t="s">
        <v>87</v>
      </c>
      <c r="C53" s="21">
        <v>6</v>
      </c>
      <c r="D53" s="20">
        <v>6</v>
      </c>
      <c r="E53" s="20">
        <f t="shared" si="6"/>
        <v>0</v>
      </c>
      <c r="F53" s="76" t="s">
        <v>30</v>
      </c>
      <c r="G53" s="79" t="s">
        <v>345</v>
      </c>
    </row>
    <row r="54" spans="1:7" x14ac:dyDescent="0.25">
      <c r="A54" s="26" t="s">
        <v>84</v>
      </c>
      <c r="B54" s="20" t="s">
        <v>88</v>
      </c>
      <c r="C54" s="21">
        <v>8</v>
      </c>
      <c r="D54" s="20">
        <v>8</v>
      </c>
      <c r="E54" s="20">
        <f t="shared" si="6"/>
        <v>0</v>
      </c>
      <c r="F54" s="76" t="s">
        <v>30</v>
      </c>
      <c r="G54" s="79" t="s">
        <v>345</v>
      </c>
    </row>
    <row r="55" spans="1:7" x14ac:dyDescent="0.25">
      <c r="A55" s="26" t="s">
        <v>84</v>
      </c>
      <c r="B55" s="20" t="s">
        <v>347</v>
      </c>
      <c r="C55" s="21">
        <v>9</v>
      </c>
      <c r="D55" s="20">
        <v>0</v>
      </c>
      <c r="E55" s="20">
        <f t="shared" si="6"/>
        <v>9</v>
      </c>
      <c r="F55" s="76" t="s">
        <v>44</v>
      </c>
      <c r="G55" s="79" t="s">
        <v>346</v>
      </c>
    </row>
    <row r="56" spans="1:7" x14ac:dyDescent="0.25">
      <c r="A56" s="26" t="s">
        <v>84</v>
      </c>
      <c r="B56" s="20" t="s">
        <v>89</v>
      </c>
      <c r="C56" s="21">
        <v>16</v>
      </c>
      <c r="D56" s="20">
        <v>16</v>
      </c>
      <c r="E56" s="20">
        <f t="shared" si="6"/>
        <v>0</v>
      </c>
      <c r="F56" s="76" t="s">
        <v>30</v>
      </c>
      <c r="G56" s="79" t="s">
        <v>345</v>
      </c>
    </row>
    <row r="57" spans="1:7" x14ac:dyDescent="0.25">
      <c r="A57" s="26" t="s">
        <v>84</v>
      </c>
      <c r="B57" s="20" t="s">
        <v>90</v>
      </c>
      <c r="C57" s="21">
        <v>7</v>
      </c>
      <c r="D57" s="20">
        <v>7</v>
      </c>
      <c r="E57" s="20">
        <f t="shared" si="6"/>
        <v>0</v>
      </c>
      <c r="F57" s="76" t="s">
        <v>30</v>
      </c>
      <c r="G57" s="79" t="s">
        <v>345</v>
      </c>
    </row>
    <row r="58" spans="1:7" x14ac:dyDescent="0.25">
      <c r="A58" s="26" t="s">
        <v>84</v>
      </c>
      <c r="B58" s="20" t="s">
        <v>91</v>
      </c>
      <c r="C58" s="21">
        <v>12</v>
      </c>
      <c r="D58" s="20">
        <v>12</v>
      </c>
      <c r="E58" s="20">
        <f t="shared" si="6"/>
        <v>0</v>
      </c>
      <c r="F58" s="77" t="s">
        <v>30</v>
      </c>
      <c r="G58" s="79" t="s">
        <v>345</v>
      </c>
    </row>
    <row r="59" spans="1:7" ht="15.75" thickBot="1" x14ac:dyDescent="0.3">
      <c r="A59" s="27" t="s">
        <v>92</v>
      </c>
      <c r="B59" s="24">
        <f>COUNTA(B51:B58)</f>
        <v>8</v>
      </c>
      <c r="C59" s="22">
        <f>SUBTOTAL(9,C51:C58)</f>
        <v>71</v>
      </c>
      <c r="D59" s="24">
        <f>SUBTOTAL(9,D51:D58)</f>
        <v>62</v>
      </c>
      <c r="E59" s="24">
        <f>SUBTOTAL(9,E51:E58)</f>
        <v>9</v>
      </c>
      <c r="F59" s="28">
        <f>COUNTIF(F51:F58,"Yes")</f>
        <v>7</v>
      </c>
    </row>
    <row r="60" spans="1:7" ht="15.75" thickTop="1" x14ac:dyDescent="0.25">
      <c r="A60" s="85" t="s">
        <v>93</v>
      </c>
      <c r="B60" s="82">
        <f>B59+B50+B46+B28+B22+B18+B12</f>
        <v>51</v>
      </c>
      <c r="C60" s="83">
        <f>SUBTOTAL(9,C2:C58)</f>
        <v>476</v>
      </c>
      <c r="D60" s="82">
        <f>SUBTOTAL(9,D2:D58)</f>
        <v>413</v>
      </c>
      <c r="E60" s="82">
        <f>SUBTOTAL(9,E2:E58)</f>
        <v>63</v>
      </c>
      <c r="F60" s="84">
        <f>F59+F50+F46+F28+F22+F18+F12</f>
        <v>49</v>
      </c>
    </row>
    <row r="61" spans="1:7" x14ac:dyDescent="0.25">
      <c r="C61" s="29"/>
      <c r="F61" s="31"/>
    </row>
    <row r="62" spans="1:7" x14ac:dyDescent="0.25">
      <c r="A62" s="112" t="s">
        <v>343</v>
      </c>
      <c r="B62" s="112"/>
      <c r="C62" s="112"/>
      <c r="E62" s="86" t="s">
        <v>348</v>
      </c>
      <c r="F62" s="31"/>
      <c r="G62" s="87">
        <f>D60/C60</f>
        <v>0.86764705882352944</v>
      </c>
    </row>
    <row r="63" spans="1:7" x14ac:dyDescent="0.25">
      <c r="A63" s="112" t="s">
        <v>344</v>
      </c>
      <c r="B63" s="112"/>
      <c r="C63" s="112"/>
      <c r="E63" s="86" t="s">
        <v>349</v>
      </c>
      <c r="F63" s="31"/>
      <c r="G63" s="88">
        <f>E60/C60</f>
        <v>0.13235294117647059</v>
      </c>
    </row>
    <row r="64" spans="1:7" x14ac:dyDescent="0.25">
      <c r="C64" s="29"/>
      <c r="F64" s="31"/>
    </row>
  </sheetData>
  <mergeCells count="2">
    <mergeCell ref="A62:C62"/>
    <mergeCell ref="A63:C6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56" sqref="F156:F159"/>
    </sheetView>
  </sheetViews>
  <sheetFormatPr defaultRowHeight="15" x14ac:dyDescent="0.25"/>
  <cols>
    <col min="1" max="1" width="24.140625" customWidth="1"/>
    <col min="2" max="2" width="17" customWidth="1"/>
    <col min="3" max="3" width="18.5703125" customWidth="1"/>
    <col min="4" max="4" width="23" customWidth="1"/>
    <col min="5" max="5" width="24" customWidth="1"/>
    <col min="6" max="6" width="19.28515625" customWidth="1"/>
    <col min="7" max="7" width="22" style="34" customWidth="1"/>
  </cols>
  <sheetData>
    <row r="1" spans="1:7" ht="25.5" x14ac:dyDescent="0.25">
      <c r="A1" s="17" t="s">
        <v>25</v>
      </c>
      <c r="B1" s="18" t="s">
        <v>26</v>
      </c>
      <c r="C1" s="18" t="s">
        <v>22</v>
      </c>
      <c r="D1" s="18" t="s">
        <v>27</v>
      </c>
      <c r="E1" s="18" t="s">
        <v>341</v>
      </c>
      <c r="F1" s="19" t="s">
        <v>28</v>
      </c>
      <c r="G1" s="98" t="s">
        <v>342</v>
      </c>
    </row>
    <row r="2" spans="1:7" x14ac:dyDescent="0.25">
      <c r="A2" s="32" t="s">
        <v>94</v>
      </c>
      <c r="B2" s="33" t="s">
        <v>95</v>
      </c>
      <c r="C2">
        <v>9</v>
      </c>
      <c r="D2">
        <v>9</v>
      </c>
      <c r="E2">
        <v>0</v>
      </c>
      <c r="F2" s="29" t="s">
        <v>30</v>
      </c>
      <c r="G2" s="34" t="s">
        <v>345</v>
      </c>
    </row>
    <row r="3" spans="1:7" x14ac:dyDescent="0.25">
      <c r="A3" s="32" t="s">
        <v>94</v>
      </c>
      <c r="B3" s="33" t="s">
        <v>96</v>
      </c>
      <c r="C3">
        <v>8</v>
      </c>
      <c r="D3">
        <v>8</v>
      </c>
      <c r="E3">
        <v>0</v>
      </c>
      <c r="F3" s="29" t="s">
        <v>30</v>
      </c>
      <c r="G3" s="34" t="s">
        <v>345</v>
      </c>
    </row>
    <row r="4" spans="1:7" x14ac:dyDescent="0.25">
      <c r="A4" s="32" t="s">
        <v>94</v>
      </c>
      <c r="B4" s="33" t="s">
        <v>97</v>
      </c>
      <c r="C4">
        <v>11</v>
      </c>
      <c r="D4">
        <v>11</v>
      </c>
      <c r="E4">
        <v>0</v>
      </c>
      <c r="F4" s="29" t="s">
        <v>30</v>
      </c>
      <c r="G4" s="34" t="s">
        <v>345</v>
      </c>
    </row>
    <row r="5" spans="1:7" x14ac:dyDescent="0.25">
      <c r="A5" s="32" t="s">
        <v>94</v>
      </c>
      <c r="B5" s="33" t="s">
        <v>98</v>
      </c>
      <c r="C5">
        <v>10</v>
      </c>
      <c r="D5">
        <v>10</v>
      </c>
      <c r="E5">
        <v>0</v>
      </c>
      <c r="F5" s="29" t="s">
        <v>30</v>
      </c>
      <c r="G5" s="34" t="s">
        <v>345</v>
      </c>
    </row>
    <row r="6" spans="1:7" x14ac:dyDescent="0.25">
      <c r="A6" s="32" t="s">
        <v>94</v>
      </c>
      <c r="B6" s="33" t="s">
        <v>99</v>
      </c>
      <c r="C6">
        <v>11</v>
      </c>
      <c r="D6">
        <v>11</v>
      </c>
      <c r="E6">
        <v>0</v>
      </c>
      <c r="F6" s="29" t="s">
        <v>30</v>
      </c>
      <c r="G6" s="34" t="s">
        <v>345</v>
      </c>
    </row>
    <row r="7" spans="1:7" x14ac:dyDescent="0.25">
      <c r="A7" s="32" t="s">
        <v>94</v>
      </c>
      <c r="B7" s="33" t="s">
        <v>100</v>
      </c>
      <c r="C7">
        <v>11</v>
      </c>
      <c r="D7">
        <v>11</v>
      </c>
      <c r="E7">
        <v>0</v>
      </c>
      <c r="F7" s="29" t="s">
        <v>30</v>
      </c>
      <c r="G7" s="34" t="s">
        <v>345</v>
      </c>
    </row>
    <row r="8" spans="1:7" x14ac:dyDescent="0.25">
      <c r="A8" s="32" t="s">
        <v>94</v>
      </c>
      <c r="B8" s="33" t="s">
        <v>101</v>
      </c>
      <c r="C8">
        <v>8</v>
      </c>
      <c r="D8">
        <v>8</v>
      </c>
      <c r="E8">
        <v>0</v>
      </c>
      <c r="F8" s="29" t="s">
        <v>30</v>
      </c>
      <c r="G8" s="34" t="s">
        <v>345</v>
      </c>
    </row>
    <row r="9" spans="1:7" x14ac:dyDescent="0.25">
      <c r="A9" s="32" t="s">
        <v>94</v>
      </c>
      <c r="B9" s="33" t="s">
        <v>102</v>
      </c>
      <c r="C9">
        <v>17</v>
      </c>
      <c r="D9">
        <v>17</v>
      </c>
      <c r="E9">
        <v>0</v>
      </c>
      <c r="F9" s="29" t="s">
        <v>30</v>
      </c>
      <c r="G9" s="34" t="s">
        <v>345</v>
      </c>
    </row>
    <row r="10" spans="1:7" x14ac:dyDescent="0.25">
      <c r="A10" s="32" t="s">
        <v>94</v>
      </c>
      <c r="B10" s="33" t="s">
        <v>103</v>
      </c>
      <c r="C10">
        <v>10</v>
      </c>
      <c r="D10">
        <v>10</v>
      </c>
      <c r="E10">
        <v>0</v>
      </c>
      <c r="F10" s="29" t="s">
        <v>30</v>
      </c>
      <c r="G10" s="34" t="s">
        <v>345</v>
      </c>
    </row>
    <row r="11" spans="1:7" x14ac:dyDescent="0.25">
      <c r="A11" s="32" t="s">
        <v>94</v>
      </c>
      <c r="B11" s="33" t="s">
        <v>104</v>
      </c>
      <c r="C11">
        <v>16</v>
      </c>
      <c r="D11">
        <v>16</v>
      </c>
      <c r="E11">
        <v>0</v>
      </c>
      <c r="F11" s="29" t="s">
        <v>30</v>
      </c>
      <c r="G11" s="34" t="s">
        <v>345</v>
      </c>
    </row>
    <row r="12" spans="1:7" x14ac:dyDescent="0.25">
      <c r="A12" s="32" t="s">
        <v>94</v>
      </c>
      <c r="B12" s="33" t="s">
        <v>105</v>
      </c>
      <c r="C12">
        <v>10</v>
      </c>
      <c r="D12">
        <v>10</v>
      </c>
      <c r="E12">
        <v>0</v>
      </c>
      <c r="F12" s="29" t="s">
        <v>30</v>
      </c>
      <c r="G12" s="34" t="s">
        <v>345</v>
      </c>
    </row>
    <row r="13" spans="1:7" x14ac:dyDescent="0.25">
      <c r="A13" s="32" t="s">
        <v>94</v>
      </c>
      <c r="B13" s="33" t="s">
        <v>106</v>
      </c>
      <c r="C13">
        <v>12</v>
      </c>
      <c r="D13">
        <v>12</v>
      </c>
      <c r="E13">
        <v>0</v>
      </c>
      <c r="F13" s="29" t="s">
        <v>30</v>
      </c>
      <c r="G13" s="34" t="s">
        <v>345</v>
      </c>
    </row>
    <row r="14" spans="1:7" x14ac:dyDescent="0.25">
      <c r="A14" s="32" t="s">
        <v>94</v>
      </c>
      <c r="B14" s="33" t="s">
        <v>107</v>
      </c>
      <c r="C14">
        <v>8</v>
      </c>
      <c r="D14">
        <v>8</v>
      </c>
      <c r="E14">
        <v>0</v>
      </c>
      <c r="F14" s="29" t="s">
        <v>30</v>
      </c>
      <c r="G14" s="34" t="s">
        <v>345</v>
      </c>
    </row>
    <row r="15" spans="1:7" x14ac:dyDescent="0.25">
      <c r="A15" s="32" t="s">
        <v>94</v>
      </c>
      <c r="B15" s="33" t="s">
        <v>108</v>
      </c>
      <c r="C15">
        <v>9</v>
      </c>
      <c r="D15">
        <v>9</v>
      </c>
      <c r="E15">
        <v>0</v>
      </c>
      <c r="F15" s="29" t="s">
        <v>30</v>
      </c>
      <c r="G15" s="34" t="s">
        <v>345</v>
      </c>
    </row>
    <row r="16" spans="1:7" x14ac:dyDescent="0.25">
      <c r="A16" s="32" t="s">
        <v>94</v>
      </c>
      <c r="B16" s="33" t="s">
        <v>109</v>
      </c>
      <c r="C16">
        <v>17</v>
      </c>
      <c r="D16">
        <v>17</v>
      </c>
      <c r="E16">
        <v>0</v>
      </c>
      <c r="F16" s="29" t="s">
        <v>30</v>
      </c>
      <c r="G16" s="34" t="s">
        <v>345</v>
      </c>
    </row>
    <row r="17" spans="1:7" x14ac:dyDescent="0.25">
      <c r="A17" s="32" t="s">
        <v>94</v>
      </c>
      <c r="B17" s="33" t="s">
        <v>110</v>
      </c>
      <c r="C17">
        <v>10</v>
      </c>
      <c r="D17">
        <v>10</v>
      </c>
      <c r="E17">
        <v>0</v>
      </c>
      <c r="F17" s="29" t="s">
        <v>30</v>
      </c>
      <c r="G17" s="34" t="s">
        <v>345</v>
      </c>
    </row>
    <row r="18" spans="1:7" ht="15.75" thickBot="1" x14ac:dyDescent="0.3">
      <c r="A18" s="96" t="s">
        <v>94</v>
      </c>
      <c r="B18" s="59">
        <f>SUBTOTAL(3,B2:B17)</f>
        <v>16</v>
      </c>
      <c r="C18" s="47">
        <f>SUBTOTAL(9,C2:C17)</f>
        <v>177</v>
      </c>
      <c r="D18" s="47">
        <f>SUBTOTAL(9,D2:D17)</f>
        <v>177</v>
      </c>
      <c r="E18" s="47">
        <f>SUBTOTAL(9,E2:E17)</f>
        <v>0</v>
      </c>
      <c r="F18" s="97">
        <f>COUNTIF(F2:F17,"Yes")</f>
        <v>16</v>
      </c>
    </row>
    <row r="19" spans="1:7" ht="15.75" thickTop="1" x14ac:dyDescent="0.25">
      <c r="A19" s="39" t="s">
        <v>93</v>
      </c>
      <c r="B19" s="95">
        <f>SUBTOTAL(3,B2:B17)</f>
        <v>16</v>
      </c>
      <c r="C19" s="93">
        <f>SUBTOTAL(9,C2:C17)</f>
        <v>177</v>
      </c>
      <c r="D19" s="93">
        <f>SUBTOTAL(9,D2:D17)</f>
        <v>177</v>
      </c>
      <c r="E19" s="93">
        <f>SUBTOTAL(9,E2:E17)</f>
        <v>0</v>
      </c>
      <c r="F19" s="94">
        <f>COUNTIF(F2:F17,"Yes")</f>
        <v>16</v>
      </c>
    </row>
    <row r="20" spans="1:7" x14ac:dyDescent="0.25">
      <c r="A20" s="33"/>
      <c r="B20" s="33"/>
      <c r="E20" s="30"/>
      <c r="G20" s="90"/>
    </row>
    <row r="21" spans="1:7" x14ac:dyDescent="0.25">
      <c r="A21" s="112" t="s">
        <v>343</v>
      </c>
      <c r="B21" s="112"/>
      <c r="C21" s="112"/>
      <c r="E21" s="86" t="s">
        <v>348</v>
      </c>
      <c r="F21" s="31"/>
      <c r="G21" s="91">
        <f>D19/C19</f>
        <v>1</v>
      </c>
    </row>
    <row r="22" spans="1:7" x14ac:dyDescent="0.25">
      <c r="A22" s="112" t="s">
        <v>344</v>
      </c>
      <c r="B22" s="112"/>
      <c r="C22" s="112"/>
      <c r="E22" s="86" t="s">
        <v>349</v>
      </c>
      <c r="F22" s="31"/>
      <c r="G22" s="92">
        <f>E19/C19</f>
        <v>0</v>
      </c>
    </row>
    <row r="23" spans="1:7" x14ac:dyDescent="0.25">
      <c r="A23" s="33"/>
      <c r="B23" s="33"/>
    </row>
  </sheetData>
  <mergeCells count="2">
    <mergeCell ref="A21:C21"/>
    <mergeCell ref="A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156" sqref="F156:F159"/>
    </sheetView>
  </sheetViews>
  <sheetFormatPr defaultRowHeight="15" x14ac:dyDescent="0.25"/>
  <cols>
    <col min="1" max="1" width="24.140625" customWidth="1"/>
    <col min="2" max="2" width="17" customWidth="1"/>
    <col min="3" max="3" width="18.5703125" customWidth="1"/>
    <col min="4" max="4" width="23" customWidth="1"/>
    <col min="5" max="5" width="26.85546875" customWidth="1"/>
    <col min="6" max="6" width="19.28515625" customWidth="1"/>
    <col min="7" max="7" width="22" style="79" customWidth="1"/>
  </cols>
  <sheetData>
    <row r="1" spans="1:7" ht="25.5" x14ac:dyDescent="0.25">
      <c r="A1" s="17" t="s">
        <v>25</v>
      </c>
      <c r="B1" s="18" t="s">
        <v>26</v>
      </c>
      <c r="C1" s="18" t="s">
        <v>22</v>
      </c>
      <c r="D1" s="18" t="s">
        <v>27</v>
      </c>
      <c r="E1" s="18" t="s">
        <v>341</v>
      </c>
      <c r="F1" s="19" t="s">
        <v>28</v>
      </c>
      <c r="G1" s="98" t="s">
        <v>342</v>
      </c>
    </row>
    <row r="2" spans="1:7" x14ac:dyDescent="0.25">
      <c r="A2" s="32" t="s">
        <v>111</v>
      </c>
      <c r="B2" s="41" t="s">
        <v>112</v>
      </c>
      <c r="C2" s="41">
        <v>4</v>
      </c>
      <c r="D2">
        <v>4</v>
      </c>
      <c r="E2">
        <v>0</v>
      </c>
      <c r="F2" s="29" t="s">
        <v>30</v>
      </c>
      <c r="G2" s="79" t="s">
        <v>345</v>
      </c>
    </row>
    <row r="3" spans="1:7" x14ac:dyDescent="0.25">
      <c r="A3" s="32" t="s">
        <v>111</v>
      </c>
      <c r="B3" s="41" t="s">
        <v>113</v>
      </c>
      <c r="C3" s="41">
        <v>6</v>
      </c>
      <c r="D3">
        <v>6</v>
      </c>
      <c r="E3">
        <v>0</v>
      </c>
      <c r="F3" s="29" t="s">
        <v>30</v>
      </c>
      <c r="G3" s="79" t="s">
        <v>345</v>
      </c>
    </row>
    <row r="4" spans="1:7" x14ac:dyDescent="0.25">
      <c r="A4" s="32" t="s">
        <v>111</v>
      </c>
      <c r="B4" s="41" t="s">
        <v>114</v>
      </c>
      <c r="C4" s="41">
        <v>6</v>
      </c>
      <c r="D4">
        <v>6</v>
      </c>
      <c r="E4">
        <v>0</v>
      </c>
      <c r="F4" s="29" t="s">
        <v>30</v>
      </c>
      <c r="G4" s="79" t="s">
        <v>345</v>
      </c>
    </row>
    <row r="5" spans="1:7" x14ac:dyDescent="0.25">
      <c r="A5" s="32" t="s">
        <v>111</v>
      </c>
      <c r="B5" s="41" t="s">
        <v>115</v>
      </c>
      <c r="C5" s="41">
        <v>5</v>
      </c>
      <c r="D5">
        <v>5</v>
      </c>
      <c r="E5">
        <v>0</v>
      </c>
      <c r="F5" s="29" t="s">
        <v>30</v>
      </c>
      <c r="G5" s="79" t="s">
        <v>345</v>
      </c>
    </row>
    <row r="6" spans="1:7" x14ac:dyDescent="0.25">
      <c r="A6" s="32" t="s">
        <v>111</v>
      </c>
      <c r="B6" s="41" t="s">
        <v>116</v>
      </c>
      <c r="C6" s="41">
        <v>6</v>
      </c>
      <c r="D6">
        <v>6</v>
      </c>
      <c r="E6">
        <v>0</v>
      </c>
      <c r="F6" s="29" t="s">
        <v>30</v>
      </c>
      <c r="G6" s="79" t="s">
        <v>345</v>
      </c>
    </row>
    <row r="7" spans="1:7" x14ac:dyDescent="0.25">
      <c r="A7" s="32" t="s">
        <v>111</v>
      </c>
      <c r="B7" s="41" t="s">
        <v>117</v>
      </c>
      <c r="C7" s="41">
        <v>5</v>
      </c>
      <c r="D7">
        <v>5</v>
      </c>
      <c r="E7">
        <v>0</v>
      </c>
      <c r="F7" s="29" t="s">
        <v>30</v>
      </c>
      <c r="G7" s="79" t="s">
        <v>345</v>
      </c>
    </row>
    <row r="8" spans="1:7" x14ac:dyDescent="0.25">
      <c r="A8" s="32" t="s">
        <v>111</v>
      </c>
      <c r="B8" s="41" t="s">
        <v>118</v>
      </c>
      <c r="C8" s="41">
        <v>6</v>
      </c>
      <c r="D8">
        <v>6</v>
      </c>
      <c r="E8">
        <v>0</v>
      </c>
      <c r="F8" s="29" t="s">
        <v>30</v>
      </c>
      <c r="G8" s="79" t="s">
        <v>345</v>
      </c>
    </row>
    <row r="9" spans="1:7" x14ac:dyDescent="0.25">
      <c r="A9" s="32" t="s">
        <v>111</v>
      </c>
      <c r="B9" s="41" t="s">
        <v>119</v>
      </c>
      <c r="C9" s="41">
        <v>5</v>
      </c>
      <c r="D9">
        <v>5</v>
      </c>
      <c r="E9">
        <v>0</v>
      </c>
      <c r="F9" s="29" t="s">
        <v>30</v>
      </c>
      <c r="G9" s="79" t="s">
        <v>345</v>
      </c>
    </row>
    <row r="10" spans="1:7" x14ac:dyDescent="0.25">
      <c r="A10" s="32" t="s">
        <v>111</v>
      </c>
      <c r="B10" s="41" t="s">
        <v>120</v>
      </c>
      <c r="C10" s="41">
        <v>8</v>
      </c>
      <c r="D10">
        <v>8</v>
      </c>
      <c r="E10">
        <v>0</v>
      </c>
      <c r="F10" s="29" t="s">
        <v>30</v>
      </c>
      <c r="G10" s="79" t="s">
        <v>345</v>
      </c>
    </row>
    <row r="11" spans="1:7" x14ac:dyDescent="0.25">
      <c r="A11" s="32" t="s">
        <v>111</v>
      </c>
      <c r="B11" s="41" t="s">
        <v>121</v>
      </c>
      <c r="C11" s="41">
        <v>5</v>
      </c>
      <c r="D11">
        <v>5</v>
      </c>
      <c r="E11">
        <v>0</v>
      </c>
      <c r="F11" s="29" t="s">
        <v>30</v>
      </c>
      <c r="G11" s="79" t="s">
        <v>345</v>
      </c>
    </row>
    <row r="12" spans="1:7" x14ac:dyDescent="0.25">
      <c r="A12" s="32" t="s">
        <v>111</v>
      </c>
      <c r="B12" s="41" t="s">
        <v>122</v>
      </c>
      <c r="C12" s="41">
        <v>10</v>
      </c>
      <c r="D12">
        <v>10</v>
      </c>
      <c r="E12">
        <v>0</v>
      </c>
      <c r="F12" s="29" t="s">
        <v>30</v>
      </c>
      <c r="G12" s="79" t="s">
        <v>345</v>
      </c>
    </row>
    <row r="13" spans="1:7" x14ac:dyDescent="0.25">
      <c r="A13" s="32" t="s">
        <v>111</v>
      </c>
      <c r="B13" s="41" t="s">
        <v>123</v>
      </c>
      <c r="C13" s="41">
        <v>7</v>
      </c>
      <c r="D13">
        <v>7</v>
      </c>
      <c r="E13">
        <v>0</v>
      </c>
      <c r="F13" s="29" t="s">
        <v>30</v>
      </c>
      <c r="G13" s="79" t="s">
        <v>345</v>
      </c>
    </row>
    <row r="14" spans="1:7" x14ac:dyDescent="0.25">
      <c r="A14" s="32" t="s">
        <v>111</v>
      </c>
      <c r="B14" s="41" t="s">
        <v>124</v>
      </c>
      <c r="C14" s="41">
        <v>8</v>
      </c>
      <c r="D14">
        <v>8</v>
      </c>
      <c r="E14">
        <v>0</v>
      </c>
      <c r="F14" s="29" t="s">
        <v>30</v>
      </c>
      <c r="G14" s="79" t="s">
        <v>345</v>
      </c>
    </row>
    <row r="15" spans="1:7" x14ac:dyDescent="0.25">
      <c r="A15" s="32" t="s">
        <v>111</v>
      </c>
      <c r="B15" s="41" t="s">
        <v>125</v>
      </c>
      <c r="C15" s="41">
        <v>4</v>
      </c>
      <c r="D15">
        <v>4</v>
      </c>
      <c r="E15">
        <v>0</v>
      </c>
      <c r="F15" s="29" t="s">
        <v>30</v>
      </c>
      <c r="G15" s="79" t="s">
        <v>345</v>
      </c>
    </row>
    <row r="16" spans="1:7" x14ac:dyDescent="0.25">
      <c r="A16" s="32" t="s">
        <v>111</v>
      </c>
      <c r="B16" s="41" t="s">
        <v>126</v>
      </c>
      <c r="C16" s="41">
        <v>5</v>
      </c>
      <c r="D16">
        <v>5</v>
      </c>
      <c r="E16">
        <v>0</v>
      </c>
      <c r="F16" s="29" t="s">
        <v>30</v>
      </c>
      <c r="G16" s="79" t="s">
        <v>345</v>
      </c>
    </row>
    <row r="17" spans="1:7" x14ac:dyDescent="0.25">
      <c r="A17" s="32" t="s">
        <v>111</v>
      </c>
      <c r="B17" s="41" t="s">
        <v>127</v>
      </c>
      <c r="C17" s="41">
        <v>4</v>
      </c>
      <c r="D17">
        <v>4</v>
      </c>
      <c r="E17">
        <v>0</v>
      </c>
      <c r="F17" s="29" t="s">
        <v>30</v>
      </c>
      <c r="G17" s="79" t="s">
        <v>345</v>
      </c>
    </row>
    <row r="18" spans="1:7" x14ac:dyDescent="0.25">
      <c r="A18" s="32" t="s">
        <v>111</v>
      </c>
      <c r="B18" s="41" t="s">
        <v>128</v>
      </c>
      <c r="C18" s="41">
        <v>6</v>
      </c>
      <c r="D18">
        <v>6</v>
      </c>
      <c r="E18">
        <v>0</v>
      </c>
      <c r="F18" s="29" t="s">
        <v>30</v>
      </c>
      <c r="G18" s="79" t="s">
        <v>345</v>
      </c>
    </row>
    <row r="19" spans="1:7" x14ac:dyDescent="0.25">
      <c r="A19" s="32" t="s">
        <v>111</v>
      </c>
      <c r="B19" s="41" t="s">
        <v>129</v>
      </c>
      <c r="C19" s="41">
        <v>6</v>
      </c>
      <c r="D19">
        <v>6</v>
      </c>
      <c r="E19">
        <v>0</v>
      </c>
      <c r="F19" s="29" t="s">
        <v>30</v>
      </c>
      <c r="G19" s="79" t="s">
        <v>345</v>
      </c>
    </row>
    <row r="20" spans="1:7" x14ac:dyDescent="0.25">
      <c r="A20" s="32" t="s">
        <v>111</v>
      </c>
      <c r="B20" s="41" t="s">
        <v>130</v>
      </c>
      <c r="C20" s="41">
        <v>7</v>
      </c>
      <c r="D20">
        <v>7</v>
      </c>
      <c r="E20">
        <v>0</v>
      </c>
      <c r="F20" s="29" t="s">
        <v>30</v>
      </c>
      <c r="G20" s="79" t="s">
        <v>345</v>
      </c>
    </row>
    <row r="21" spans="1:7" x14ac:dyDescent="0.25">
      <c r="A21" s="32" t="s">
        <v>111</v>
      </c>
      <c r="B21" s="41" t="s">
        <v>131</v>
      </c>
      <c r="C21" s="41">
        <v>6</v>
      </c>
      <c r="D21">
        <v>6</v>
      </c>
      <c r="E21">
        <v>0</v>
      </c>
      <c r="F21" s="29" t="s">
        <v>30</v>
      </c>
      <c r="G21" s="79" t="s">
        <v>345</v>
      </c>
    </row>
    <row r="22" spans="1:7" x14ac:dyDescent="0.25">
      <c r="A22" s="32" t="s">
        <v>111</v>
      </c>
      <c r="B22" s="41" t="s">
        <v>132</v>
      </c>
      <c r="C22" s="41">
        <v>7</v>
      </c>
      <c r="D22">
        <v>7</v>
      </c>
      <c r="E22">
        <v>0</v>
      </c>
      <c r="F22" s="29" t="s">
        <v>30</v>
      </c>
      <c r="G22" s="79" t="s">
        <v>345</v>
      </c>
    </row>
    <row r="23" spans="1:7" x14ac:dyDescent="0.25">
      <c r="A23" s="32" t="s">
        <v>111</v>
      </c>
      <c r="B23" s="41" t="s">
        <v>133</v>
      </c>
      <c r="C23" s="41">
        <v>5</v>
      </c>
      <c r="D23">
        <v>5</v>
      </c>
      <c r="E23">
        <v>0</v>
      </c>
      <c r="F23" s="29" t="s">
        <v>30</v>
      </c>
      <c r="G23" s="79" t="s">
        <v>345</v>
      </c>
    </row>
    <row r="24" spans="1:7" x14ac:dyDescent="0.25">
      <c r="A24" s="32" t="s">
        <v>111</v>
      </c>
      <c r="B24" s="41" t="s">
        <v>134</v>
      </c>
      <c r="C24" s="41">
        <v>9</v>
      </c>
      <c r="D24">
        <v>9</v>
      </c>
      <c r="E24">
        <v>0</v>
      </c>
      <c r="F24" s="29" t="s">
        <v>30</v>
      </c>
      <c r="G24" s="79" t="s">
        <v>345</v>
      </c>
    </row>
    <row r="25" spans="1:7" x14ac:dyDescent="0.25">
      <c r="A25" s="32" t="s">
        <v>111</v>
      </c>
      <c r="B25" s="41" t="s">
        <v>135</v>
      </c>
      <c r="C25" s="41">
        <v>8</v>
      </c>
      <c r="D25">
        <v>8</v>
      </c>
      <c r="E25">
        <v>0</v>
      </c>
      <c r="F25" s="29" t="s">
        <v>30</v>
      </c>
      <c r="G25" s="79" t="s">
        <v>345</v>
      </c>
    </row>
    <row r="26" spans="1:7" ht="15.75" thickBot="1" x14ac:dyDescent="0.3">
      <c r="A26" s="96" t="s">
        <v>111</v>
      </c>
      <c r="B26" s="59">
        <f>SUBTOTAL(3,B2:B25)</f>
        <v>24</v>
      </c>
      <c r="C26" s="47">
        <f>SUBTOTAL(9,C2:C25)</f>
        <v>148</v>
      </c>
      <c r="D26" s="47">
        <f>SUBTOTAL(9,D2:D25)</f>
        <v>148</v>
      </c>
      <c r="E26" s="47">
        <f>SUBTOTAL(9,E2:E25)</f>
        <v>0</v>
      </c>
      <c r="F26" s="48">
        <f>COUNTIF(F2:F25,"Yes")</f>
        <v>24</v>
      </c>
    </row>
    <row r="27" spans="1:7" ht="15.75" thickTop="1" x14ac:dyDescent="0.25">
      <c r="A27" s="35" t="s">
        <v>93</v>
      </c>
      <c r="B27" s="101">
        <f>SUBTOTAL(3,B2:B25)</f>
        <v>24</v>
      </c>
      <c r="C27" s="99">
        <f>SUBTOTAL(9,C2:C25)</f>
        <v>148</v>
      </c>
      <c r="D27" s="99">
        <f>SUBTOTAL(9,D2:D25)</f>
        <v>148</v>
      </c>
      <c r="E27" s="99">
        <f>SUBTOTAL(9,E2:E25)</f>
        <v>0</v>
      </c>
      <c r="F27" s="99">
        <f>COUNTIF(F2:F25,"Yes")</f>
        <v>24</v>
      </c>
    </row>
    <row r="28" spans="1:7" x14ac:dyDescent="0.25">
      <c r="A28" s="33"/>
      <c r="B28" s="33"/>
      <c r="E28" s="30"/>
      <c r="F28" s="40"/>
    </row>
    <row r="29" spans="1:7" x14ac:dyDescent="0.25">
      <c r="A29" s="112" t="s">
        <v>343</v>
      </c>
      <c r="B29" s="112"/>
      <c r="C29" s="112"/>
      <c r="E29" s="86" t="s">
        <v>348</v>
      </c>
      <c r="F29" s="31"/>
      <c r="G29" s="91">
        <f>D27/C27</f>
        <v>1</v>
      </c>
    </row>
    <row r="30" spans="1:7" x14ac:dyDescent="0.25">
      <c r="A30" s="112" t="s">
        <v>344</v>
      </c>
      <c r="B30" s="112"/>
      <c r="C30" s="112"/>
      <c r="E30" s="86" t="s">
        <v>349</v>
      </c>
      <c r="F30" s="31"/>
      <c r="G30" s="92">
        <f>E27/C27</f>
        <v>0</v>
      </c>
    </row>
    <row r="31" spans="1:7" x14ac:dyDescent="0.25">
      <c r="A31" s="33"/>
      <c r="B31" s="33"/>
      <c r="E31" s="30"/>
      <c r="F31" s="40"/>
    </row>
  </sheetData>
  <mergeCells count="2">
    <mergeCell ref="A29:C29"/>
    <mergeCell ref="A30:C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5" sqref="A15:G16"/>
    </sheetView>
  </sheetViews>
  <sheetFormatPr defaultRowHeight="15" x14ac:dyDescent="0.25"/>
  <cols>
    <col min="1" max="1" width="24.140625" style="34" customWidth="1"/>
    <col min="2" max="2" width="17" customWidth="1"/>
    <col min="3" max="3" width="18.5703125" customWidth="1"/>
    <col min="4" max="4" width="23" customWidth="1"/>
    <col min="5" max="5" width="27.28515625" customWidth="1"/>
    <col min="6" max="6" width="19.28515625" customWidth="1"/>
    <col min="7" max="7" width="22" customWidth="1"/>
  </cols>
  <sheetData>
    <row r="1" spans="1:7" ht="33.75" customHeight="1" x14ac:dyDescent="0.25">
      <c r="A1" s="102" t="s">
        <v>25</v>
      </c>
      <c r="B1" s="103" t="s">
        <v>26</v>
      </c>
      <c r="C1" s="103" t="s">
        <v>22</v>
      </c>
      <c r="D1" s="103" t="s">
        <v>27</v>
      </c>
      <c r="E1" s="105" t="s">
        <v>341</v>
      </c>
      <c r="F1" s="104" t="s">
        <v>28</v>
      </c>
      <c r="G1" s="106" t="s">
        <v>342</v>
      </c>
    </row>
    <row r="2" spans="1:7" ht="26.25" x14ac:dyDescent="0.25">
      <c r="A2" s="108" t="s">
        <v>136</v>
      </c>
      <c r="B2" s="42" t="s">
        <v>137</v>
      </c>
      <c r="C2" s="43">
        <v>4</v>
      </c>
      <c r="D2" s="43">
        <v>1</v>
      </c>
      <c r="E2" s="43">
        <f>C2-D2</f>
        <v>3</v>
      </c>
      <c r="F2" s="43" t="s">
        <v>30</v>
      </c>
      <c r="G2" s="79" t="s">
        <v>346</v>
      </c>
    </row>
    <row r="3" spans="1:7" ht="26.25" x14ac:dyDescent="0.25">
      <c r="A3" s="108" t="s">
        <v>136</v>
      </c>
      <c r="B3" s="42" t="s">
        <v>138</v>
      </c>
      <c r="C3" s="43">
        <v>5</v>
      </c>
      <c r="D3" s="43">
        <v>1</v>
      </c>
      <c r="E3" s="43">
        <f t="shared" ref="E3:E7" si="0">C3-D3</f>
        <v>4</v>
      </c>
      <c r="F3" s="43" t="s">
        <v>30</v>
      </c>
      <c r="G3" s="79" t="s">
        <v>346</v>
      </c>
    </row>
    <row r="4" spans="1:7" ht="26.25" x14ac:dyDescent="0.25">
      <c r="A4" s="108" t="s">
        <v>136</v>
      </c>
      <c r="B4" s="42" t="s">
        <v>139</v>
      </c>
      <c r="C4" s="43">
        <v>4</v>
      </c>
      <c r="D4" s="43">
        <v>2</v>
      </c>
      <c r="E4" s="43">
        <f t="shared" si="0"/>
        <v>2</v>
      </c>
      <c r="F4" s="43" t="s">
        <v>30</v>
      </c>
      <c r="G4" s="79" t="s">
        <v>346</v>
      </c>
    </row>
    <row r="5" spans="1:7" ht="26.25" x14ac:dyDescent="0.25">
      <c r="A5" s="108" t="s">
        <v>136</v>
      </c>
      <c r="B5" s="42" t="s">
        <v>140</v>
      </c>
      <c r="C5" s="43">
        <v>2</v>
      </c>
      <c r="D5" s="43">
        <v>2</v>
      </c>
      <c r="E5" s="43">
        <f t="shared" si="0"/>
        <v>0</v>
      </c>
      <c r="F5" s="43" t="s">
        <v>30</v>
      </c>
      <c r="G5" s="79" t="s">
        <v>345</v>
      </c>
    </row>
    <row r="6" spans="1:7" ht="26.25" x14ac:dyDescent="0.25">
      <c r="A6" s="108" t="s">
        <v>136</v>
      </c>
      <c r="B6" s="42" t="s">
        <v>141</v>
      </c>
      <c r="C6" s="43">
        <v>2</v>
      </c>
      <c r="D6" s="43">
        <v>2</v>
      </c>
      <c r="E6" s="43">
        <f t="shared" si="0"/>
        <v>0</v>
      </c>
      <c r="F6" s="43" t="s">
        <v>30</v>
      </c>
      <c r="G6" s="79" t="s">
        <v>345</v>
      </c>
    </row>
    <row r="7" spans="1:7" ht="26.25" x14ac:dyDescent="0.25">
      <c r="A7" s="108" t="s">
        <v>136</v>
      </c>
      <c r="B7" s="42" t="s">
        <v>142</v>
      </c>
      <c r="C7" s="43">
        <v>2</v>
      </c>
      <c r="D7" s="43">
        <v>2</v>
      </c>
      <c r="E7" s="43">
        <f t="shared" si="0"/>
        <v>0</v>
      </c>
      <c r="F7" s="43" t="s">
        <v>30</v>
      </c>
      <c r="G7" s="79" t="s">
        <v>345</v>
      </c>
    </row>
    <row r="8" spans="1:7" ht="26.25" x14ac:dyDescent="0.25">
      <c r="A8" s="109" t="s">
        <v>136</v>
      </c>
      <c r="B8" s="44">
        <f>SUBTOTAL(3,B2:B7)</f>
        <v>6</v>
      </c>
      <c r="C8" s="44">
        <f>SUBTOTAL(109,C2:C7)</f>
        <v>19</v>
      </c>
      <c r="D8" s="44">
        <f t="shared" ref="D8:E8" si="1">SUBTOTAL(109,D2:D7)</f>
        <v>10</v>
      </c>
      <c r="E8" s="44">
        <f t="shared" si="1"/>
        <v>9</v>
      </c>
      <c r="F8" s="44">
        <f>COUNTIF(F2:F7,"Yes")</f>
        <v>6</v>
      </c>
      <c r="G8" s="79"/>
    </row>
    <row r="9" spans="1:7" ht="26.25" x14ac:dyDescent="0.25">
      <c r="A9" s="32" t="s">
        <v>143</v>
      </c>
      <c r="B9" s="45" t="s">
        <v>144</v>
      </c>
      <c r="C9" s="29">
        <v>14</v>
      </c>
      <c r="D9" s="29">
        <v>1</v>
      </c>
      <c r="E9" s="29">
        <f>C9-D9</f>
        <v>13</v>
      </c>
      <c r="F9" s="29" t="s">
        <v>30</v>
      </c>
      <c r="G9" s="79" t="s">
        <v>346</v>
      </c>
    </row>
    <row r="10" spans="1:7" ht="26.25" x14ac:dyDescent="0.25">
      <c r="A10" s="32" t="s">
        <v>143</v>
      </c>
      <c r="B10" s="45" t="s">
        <v>145</v>
      </c>
      <c r="C10" s="29">
        <v>14</v>
      </c>
      <c r="D10" s="29">
        <v>2</v>
      </c>
      <c r="E10" s="29">
        <f t="shared" ref="E10:E11" si="2">C10-D10</f>
        <v>12</v>
      </c>
      <c r="F10" s="29" t="s">
        <v>30</v>
      </c>
      <c r="G10" s="79" t="s">
        <v>346</v>
      </c>
    </row>
    <row r="11" spans="1:7" ht="26.25" x14ac:dyDescent="0.25">
      <c r="A11" s="32" t="s">
        <v>143</v>
      </c>
      <c r="B11" s="45" t="s">
        <v>146</v>
      </c>
      <c r="C11" s="29">
        <v>14</v>
      </c>
      <c r="D11" s="29">
        <v>0</v>
      </c>
      <c r="E11" s="29">
        <f t="shared" si="2"/>
        <v>14</v>
      </c>
      <c r="F11" s="29" t="s">
        <v>44</v>
      </c>
      <c r="G11" s="79" t="s">
        <v>346</v>
      </c>
    </row>
    <row r="12" spans="1:7" ht="27" thickBot="1" x14ac:dyDescent="0.3">
      <c r="A12" s="110" t="s">
        <v>143</v>
      </c>
      <c r="B12" s="46">
        <f>SUBTOTAL(3,B9:B11)</f>
        <v>3</v>
      </c>
      <c r="C12" s="48">
        <f>SUBTOTAL(9,C9:C11)</f>
        <v>42</v>
      </c>
      <c r="D12" s="48">
        <f>SUBTOTAL(9,D9:D11)</f>
        <v>3</v>
      </c>
      <c r="E12" s="48">
        <f>SUBTOTAL(9,E9:E11)</f>
        <v>39</v>
      </c>
      <c r="F12" s="48">
        <f>COUNTIF(F9:F11,"Yes")</f>
        <v>2</v>
      </c>
      <c r="G12" s="107"/>
    </row>
    <row r="13" spans="1:7" ht="15.75" thickTop="1" x14ac:dyDescent="0.25">
      <c r="A13" s="35" t="s">
        <v>93</v>
      </c>
      <c r="B13" s="99">
        <f>B12+B8</f>
        <v>9</v>
      </c>
      <c r="C13" s="99">
        <f>SUBTOTAL(9,C2:C11)</f>
        <v>61</v>
      </c>
      <c r="D13" s="99">
        <f t="shared" ref="D13:E13" si="3">SUBTOTAL(9,D2:D11)</f>
        <v>13</v>
      </c>
      <c r="E13" s="99">
        <f t="shared" si="3"/>
        <v>48</v>
      </c>
      <c r="F13" s="99">
        <f>SUBTOTAL(9,F2:F12)</f>
        <v>8</v>
      </c>
      <c r="G13" s="107"/>
    </row>
    <row r="14" spans="1:7" x14ac:dyDescent="0.25">
      <c r="E14" s="68"/>
      <c r="F14" s="49"/>
    </row>
    <row r="15" spans="1:7" x14ac:dyDescent="0.25">
      <c r="A15" s="112" t="s">
        <v>343</v>
      </c>
      <c r="B15" s="112"/>
      <c r="C15" s="112"/>
      <c r="E15" s="86" t="s">
        <v>348</v>
      </c>
      <c r="F15" s="31"/>
      <c r="G15" s="91">
        <f>D13/C13</f>
        <v>0.21311475409836064</v>
      </c>
    </row>
    <row r="16" spans="1:7" x14ac:dyDescent="0.25">
      <c r="A16" s="112" t="s">
        <v>344</v>
      </c>
      <c r="B16" s="112"/>
      <c r="C16" s="112"/>
      <c r="E16" s="86" t="s">
        <v>349</v>
      </c>
      <c r="F16" s="31"/>
      <c r="G16" s="92">
        <f>E13/C13</f>
        <v>0.78688524590163933</v>
      </c>
    </row>
    <row r="17" spans="5:6" x14ac:dyDescent="0.25">
      <c r="E17" s="68"/>
      <c r="F17" s="49"/>
    </row>
  </sheetData>
  <mergeCells count="2">
    <mergeCell ref="A15:C15"/>
    <mergeCell ref="A16:C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workbookViewId="0">
      <pane ySplit="1" topLeftCell="A2" activePane="bottomLeft" state="frozen"/>
      <selection activeCell="F156" sqref="F156:F159"/>
      <selection pane="bottomLeft" activeCell="D68" sqref="D68"/>
    </sheetView>
  </sheetViews>
  <sheetFormatPr defaultRowHeight="15" x14ac:dyDescent="0.25"/>
  <cols>
    <col min="1" max="1" width="24.140625" customWidth="1"/>
    <col min="2" max="2" width="17" customWidth="1"/>
    <col min="3" max="3" width="18.5703125" customWidth="1"/>
    <col min="4" max="4" width="23" customWidth="1"/>
    <col min="5" max="5" width="24" customWidth="1"/>
    <col min="6" max="6" width="20.28515625" customWidth="1"/>
    <col min="7" max="7" width="19.7109375" customWidth="1"/>
  </cols>
  <sheetData>
    <row r="1" spans="1:7" ht="34.5" customHeight="1" x14ac:dyDescent="0.25">
      <c r="A1" s="17" t="s">
        <v>25</v>
      </c>
      <c r="B1" s="18" t="s">
        <v>26</v>
      </c>
      <c r="C1" s="18" t="s">
        <v>22</v>
      </c>
      <c r="D1" s="18" t="s">
        <v>27</v>
      </c>
      <c r="E1" s="105" t="s">
        <v>341</v>
      </c>
      <c r="F1" s="19" t="s">
        <v>28</v>
      </c>
      <c r="G1" s="106" t="s">
        <v>342</v>
      </c>
    </row>
    <row r="2" spans="1:7" x14ac:dyDescent="0.25">
      <c r="A2" s="50" t="s">
        <v>147</v>
      </c>
      <c r="B2" s="33" t="s">
        <v>148</v>
      </c>
      <c r="C2" s="51">
        <v>12</v>
      </c>
      <c r="D2">
        <v>12</v>
      </c>
      <c r="E2">
        <f>C2-D2</f>
        <v>0</v>
      </c>
      <c r="F2" s="34" t="s">
        <v>30</v>
      </c>
      <c r="G2" s="79" t="s">
        <v>345</v>
      </c>
    </row>
    <row r="3" spans="1:7" x14ac:dyDescent="0.25">
      <c r="A3" s="50" t="s">
        <v>147</v>
      </c>
      <c r="B3" s="33" t="s">
        <v>149</v>
      </c>
      <c r="C3" s="51">
        <v>9</v>
      </c>
      <c r="D3">
        <v>9</v>
      </c>
      <c r="E3">
        <f t="shared" ref="E3:E15" si="0">C3-D3</f>
        <v>0</v>
      </c>
      <c r="F3" s="34" t="s">
        <v>30</v>
      </c>
      <c r="G3" s="79" t="s">
        <v>345</v>
      </c>
    </row>
    <row r="4" spans="1:7" x14ac:dyDescent="0.25">
      <c r="A4" s="50" t="s">
        <v>147</v>
      </c>
      <c r="B4" s="33" t="s">
        <v>150</v>
      </c>
      <c r="C4" s="51">
        <v>10</v>
      </c>
      <c r="D4">
        <v>10</v>
      </c>
      <c r="E4">
        <f t="shared" si="0"/>
        <v>0</v>
      </c>
      <c r="F4" s="34" t="s">
        <v>30</v>
      </c>
      <c r="G4" s="79" t="s">
        <v>345</v>
      </c>
    </row>
    <row r="5" spans="1:7" x14ac:dyDescent="0.25">
      <c r="A5" s="50" t="s">
        <v>147</v>
      </c>
      <c r="B5" s="33" t="s">
        <v>151</v>
      </c>
      <c r="C5" s="51">
        <v>9</v>
      </c>
      <c r="D5">
        <v>9</v>
      </c>
      <c r="E5">
        <f t="shared" si="0"/>
        <v>0</v>
      </c>
      <c r="F5" s="34" t="s">
        <v>30</v>
      </c>
      <c r="G5" s="79" t="s">
        <v>345</v>
      </c>
    </row>
    <row r="6" spans="1:7" x14ac:dyDescent="0.25">
      <c r="A6" s="50" t="s">
        <v>147</v>
      </c>
      <c r="B6" s="33" t="s">
        <v>152</v>
      </c>
      <c r="C6" s="51">
        <v>10</v>
      </c>
      <c r="D6">
        <v>10</v>
      </c>
      <c r="E6">
        <f t="shared" si="0"/>
        <v>0</v>
      </c>
      <c r="F6" s="34" t="s">
        <v>30</v>
      </c>
      <c r="G6" s="79" t="s">
        <v>345</v>
      </c>
    </row>
    <row r="7" spans="1:7" x14ac:dyDescent="0.25">
      <c r="A7" s="50" t="s">
        <v>147</v>
      </c>
      <c r="B7" s="33" t="s">
        <v>153</v>
      </c>
      <c r="C7" s="51">
        <v>10</v>
      </c>
      <c r="D7">
        <v>10</v>
      </c>
      <c r="E7">
        <f t="shared" si="0"/>
        <v>0</v>
      </c>
      <c r="F7" s="34" t="s">
        <v>30</v>
      </c>
      <c r="G7" s="79" t="s">
        <v>345</v>
      </c>
    </row>
    <row r="8" spans="1:7" x14ac:dyDescent="0.25">
      <c r="A8" s="50" t="s">
        <v>147</v>
      </c>
      <c r="B8" s="33" t="s">
        <v>154</v>
      </c>
      <c r="C8" s="51">
        <v>7</v>
      </c>
      <c r="D8">
        <v>7</v>
      </c>
      <c r="E8">
        <f t="shared" si="0"/>
        <v>0</v>
      </c>
      <c r="F8" s="34" t="s">
        <v>30</v>
      </c>
      <c r="G8" s="79" t="s">
        <v>345</v>
      </c>
    </row>
    <row r="9" spans="1:7" x14ac:dyDescent="0.25">
      <c r="A9" s="50" t="s">
        <v>147</v>
      </c>
      <c r="B9" s="33" t="s">
        <v>155</v>
      </c>
      <c r="C9" s="51">
        <v>9</v>
      </c>
      <c r="D9">
        <v>9</v>
      </c>
      <c r="E9">
        <f t="shared" si="0"/>
        <v>0</v>
      </c>
      <c r="F9" s="34" t="s">
        <v>30</v>
      </c>
      <c r="G9" s="79" t="s">
        <v>345</v>
      </c>
    </row>
    <row r="10" spans="1:7" x14ac:dyDescent="0.25">
      <c r="A10" s="50" t="s">
        <v>147</v>
      </c>
      <c r="B10" s="33" t="s">
        <v>156</v>
      </c>
      <c r="C10" s="51">
        <v>11</v>
      </c>
      <c r="D10">
        <v>11</v>
      </c>
      <c r="E10">
        <f t="shared" si="0"/>
        <v>0</v>
      </c>
      <c r="F10" s="34" t="s">
        <v>30</v>
      </c>
      <c r="G10" s="79" t="s">
        <v>345</v>
      </c>
    </row>
    <row r="11" spans="1:7" x14ac:dyDescent="0.25">
      <c r="A11" s="50" t="s">
        <v>147</v>
      </c>
      <c r="B11" s="33" t="s">
        <v>350</v>
      </c>
      <c r="C11" s="51">
        <v>8</v>
      </c>
      <c r="D11">
        <v>8</v>
      </c>
      <c r="E11">
        <f t="shared" si="0"/>
        <v>0</v>
      </c>
      <c r="F11" s="34" t="s">
        <v>30</v>
      </c>
      <c r="G11" s="79" t="s">
        <v>345</v>
      </c>
    </row>
    <row r="12" spans="1:7" x14ac:dyDescent="0.25">
      <c r="A12" s="50" t="s">
        <v>147</v>
      </c>
      <c r="B12" s="33" t="s">
        <v>157</v>
      </c>
      <c r="C12" s="51">
        <v>12</v>
      </c>
      <c r="D12">
        <v>12</v>
      </c>
      <c r="E12">
        <f t="shared" si="0"/>
        <v>0</v>
      </c>
      <c r="F12" s="34" t="s">
        <v>30</v>
      </c>
      <c r="G12" s="79" t="s">
        <v>345</v>
      </c>
    </row>
    <row r="13" spans="1:7" x14ac:dyDescent="0.25">
      <c r="A13" s="50" t="s">
        <v>147</v>
      </c>
      <c r="B13" s="33" t="s">
        <v>158</v>
      </c>
      <c r="C13" s="51">
        <v>5</v>
      </c>
      <c r="D13">
        <v>5</v>
      </c>
      <c r="E13">
        <f t="shared" si="0"/>
        <v>0</v>
      </c>
      <c r="F13" s="34" t="s">
        <v>30</v>
      </c>
      <c r="G13" s="79" t="s">
        <v>345</v>
      </c>
    </row>
    <row r="14" spans="1:7" x14ac:dyDescent="0.25">
      <c r="A14" s="50" t="s">
        <v>147</v>
      </c>
      <c r="B14" s="33" t="s">
        <v>159</v>
      </c>
      <c r="C14" s="51">
        <v>4</v>
      </c>
      <c r="D14">
        <v>4</v>
      </c>
      <c r="E14">
        <f t="shared" si="0"/>
        <v>0</v>
      </c>
      <c r="F14" s="34" t="s">
        <v>30</v>
      </c>
      <c r="G14" s="79" t="s">
        <v>345</v>
      </c>
    </row>
    <row r="15" spans="1:7" x14ac:dyDescent="0.25">
      <c r="A15" s="50" t="s">
        <v>147</v>
      </c>
      <c r="B15" s="33" t="s">
        <v>160</v>
      </c>
      <c r="C15" s="51">
        <v>1</v>
      </c>
      <c r="D15">
        <v>1</v>
      </c>
      <c r="E15">
        <f t="shared" si="0"/>
        <v>0</v>
      </c>
      <c r="F15" s="34" t="s">
        <v>30</v>
      </c>
      <c r="G15" s="79" t="s">
        <v>345</v>
      </c>
    </row>
    <row r="16" spans="1:7" x14ac:dyDescent="0.25">
      <c r="A16" s="52" t="s">
        <v>147</v>
      </c>
      <c r="B16" s="36">
        <f>SUBTOTAL(3,B2:B15)</f>
        <v>14</v>
      </c>
      <c r="C16" s="53">
        <f>SUBTOTAL(9,C2:C15)</f>
        <v>117</v>
      </c>
      <c r="D16" s="37">
        <f>SUBTOTAL(9,D2:D15)</f>
        <v>117</v>
      </c>
      <c r="E16" s="37">
        <f>SUBTOTAL(9,E2:E15)</f>
        <v>0</v>
      </c>
      <c r="F16" s="54">
        <f>COUNTIF(F2:F15,"Yes")</f>
        <v>14</v>
      </c>
    </row>
    <row r="17" spans="1:7" x14ac:dyDescent="0.25">
      <c r="A17" s="32" t="s">
        <v>161</v>
      </c>
      <c r="B17" s="33" t="s">
        <v>352</v>
      </c>
      <c r="C17" s="51">
        <v>36</v>
      </c>
      <c r="D17">
        <v>1</v>
      </c>
      <c r="E17">
        <v>35</v>
      </c>
      <c r="F17" s="34" t="s">
        <v>30</v>
      </c>
      <c r="G17" s="79" t="s">
        <v>346</v>
      </c>
    </row>
    <row r="18" spans="1:7" x14ac:dyDescent="0.25">
      <c r="A18" s="55" t="s">
        <v>161</v>
      </c>
      <c r="B18" s="36">
        <f>SUBTOTAL(3,B17:B17)</f>
        <v>1</v>
      </c>
      <c r="C18" s="53">
        <f>SUBTOTAL(9,C17:C17)</f>
        <v>36</v>
      </c>
      <c r="D18" s="37">
        <f>SUBTOTAL(9,D17:D17)</f>
        <v>1</v>
      </c>
      <c r="E18" s="37">
        <f>SUBTOTAL(9,E17:E17)</f>
        <v>35</v>
      </c>
      <c r="F18" s="54">
        <f>COUNTIF(F17:F17,"Yes")</f>
        <v>1</v>
      </c>
    </row>
    <row r="19" spans="1:7" x14ac:dyDescent="0.25">
      <c r="A19" s="50" t="s">
        <v>162</v>
      </c>
      <c r="B19" s="33" t="s">
        <v>163</v>
      </c>
      <c r="C19" s="51">
        <v>5</v>
      </c>
      <c r="D19">
        <v>5</v>
      </c>
      <c r="E19">
        <f>C19-D19</f>
        <v>0</v>
      </c>
      <c r="F19" s="34" t="s">
        <v>30</v>
      </c>
      <c r="G19" s="79" t="s">
        <v>345</v>
      </c>
    </row>
    <row r="20" spans="1:7" x14ac:dyDescent="0.25">
      <c r="A20" s="50" t="s">
        <v>162</v>
      </c>
      <c r="B20" s="33" t="s">
        <v>164</v>
      </c>
      <c r="C20" s="51">
        <v>7</v>
      </c>
      <c r="D20" s="56">
        <v>7</v>
      </c>
      <c r="E20">
        <f t="shared" ref="E20:E31" si="1">C20-D20</f>
        <v>0</v>
      </c>
      <c r="F20" s="57" t="s">
        <v>30</v>
      </c>
      <c r="G20" s="79" t="s">
        <v>345</v>
      </c>
    </row>
    <row r="21" spans="1:7" x14ac:dyDescent="0.25">
      <c r="A21" s="50" t="s">
        <v>162</v>
      </c>
      <c r="B21" s="33" t="s">
        <v>165</v>
      </c>
      <c r="C21" s="51">
        <v>8</v>
      </c>
      <c r="D21">
        <v>8</v>
      </c>
      <c r="E21">
        <f t="shared" si="1"/>
        <v>0</v>
      </c>
      <c r="F21" s="34" t="s">
        <v>30</v>
      </c>
      <c r="G21" s="79" t="s">
        <v>345</v>
      </c>
    </row>
    <row r="22" spans="1:7" x14ac:dyDescent="0.25">
      <c r="A22" s="50" t="s">
        <v>162</v>
      </c>
      <c r="B22" s="33" t="s">
        <v>166</v>
      </c>
      <c r="C22" s="51">
        <v>4</v>
      </c>
      <c r="D22">
        <v>4</v>
      </c>
      <c r="E22">
        <f t="shared" si="1"/>
        <v>0</v>
      </c>
      <c r="F22" s="34" t="s">
        <v>30</v>
      </c>
      <c r="G22" s="79" t="s">
        <v>345</v>
      </c>
    </row>
    <row r="23" spans="1:7" x14ac:dyDescent="0.25">
      <c r="A23" s="50" t="s">
        <v>162</v>
      </c>
      <c r="B23" s="33" t="s">
        <v>167</v>
      </c>
      <c r="C23" s="51">
        <v>20</v>
      </c>
      <c r="D23">
        <v>16</v>
      </c>
      <c r="E23">
        <f t="shared" si="1"/>
        <v>4</v>
      </c>
      <c r="F23" s="34" t="s">
        <v>30</v>
      </c>
      <c r="G23" s="79" t="s">
        <v>346</v>
      </c>
    </row>
    <row r="24" spans="1:7" x14ac:dyDescent="0.25">
      <c r="A24" s="50" t="s">
        <v>162</v>
      </c>
      <c r="B24" s="33" t="s">
        <v>168</v>
      </c>
      <c r="C24" s="51">
        <v>15</v>
      </c>
      <c r="D24">
        <v>12</v>
      </c>
      <c r="E24">
        <f t="shared" si="1"/>
        <v>3</v>
      </c>
      <c r="F24" s="34" t="s">
        <v>30</v>
      </c>
      <c r="G24" s="79" t="s">
        <v>346</v>
      </c>
    </row>
    <row r="25" spans="1:7" x14ac:dyDescent="0.25">
      <c r="A25" s="50" t="s">
        <v>162</v>
      </c>
      <c r="B25" s="33" t="s">
        <v>169</v>
      </c>
      <c r="C25" s="51">
        <v>14</v>
      </c>
      <c r="D25">
        <v>14</v>
      </c>
      <c r="E25">
        <f t="shared" si="1"/>
        <v>0</v>
      </c>
      <c r="F25" s="34" t="s">
        <v>30</v>
      </c>
      <c r="G25" s="79" t="s">
        <v>345</v>
      </c>
    </row>
    <row r="26" spans="1:7" x14ac:dyDescent="0.25">
      <c r="A26" s="50" t="s">
        <v>162</v>
      </c>
      <c r="B26" s="33" t="s">
        <v>170</v>
      </c>
      <c r="C26" s="51">
        <v>10</v>
      </c>
      <c r="D26">
        <v>10</v>
      </c>
      <c r="E26">
        <f t="shared" si="1"/>
        <v>0</v>
      </c>
      <c r="F26" s="34" t="s">
        <v>30</v>
      </c>
      <c r="G26" s="79" t="s">
        <v>345</v>
      </c>
    </row>
    <row r="27" spans="1:7" x14ac:dyDescent="0.25">
      <c r="A27" s="50" t="s">
        <v>162</v>
      </c>
      <c r="B27" s="33" t="s">
        <v>171</v>
      </c>
      <c r="C27" s="51">
        <v>11</v>
      </c>
      <c r="D27">
        <v>11</v>
      </c>
      <c r="E27">
        <f t="shared" si="1"/>
        <v>0</v>
      </c>
      <c r="F27" s="34" t="s">
        <v>30</v>
      </c>
      <c r="G27" s="79" t="s">
        <v>345</v>
      </c>
    </row>
    <row r="28" spans="1:7" x14ac:dyDescent="0.25">
      <c r="A28" s="50" t="s">
        <v>162</v>
      </c>
      <c r="B28" s="33" t="s">
        <v>172</v>
      </c>
      <c r="C28" s="51">
        <v>10</v>
      </c>
      <c r="D28">
        <v>10</v>
      </c>
      <c r="E28">
        <f t="shared" si="1"/>
        <v>0</v>
      </c>
      <c r="F28" s="34" t="s">
        <v>30</v>
      </c>
      <c r="G28" s="79" t="s">
        <v>345</v>
      </c>
    </row>
    <row r="29" spans="1:7" x14ac:dyDescent="0.25">
      <c r="A29" s="50" t="s">
        <v>162</v>
      </c>
      <c r="B29" s="33" t="s">
        <v>173</v>
      </c>
      <c r="C29" s="51">
        <v>8</v>
      </c>
      <c r="D29">
        <v>8</v>
      </c>
      <c r="E29">
        <f t="shared" si="1"/>
        <v>0</v>
      </c>
      <c r="F29" s="34" t="s">
        <v>30</v>
      </c>
      <c r="G29" s="79" t="s">
        <v>345</v>
      </c>
    </row>
    <row r="30" spans="1:7" x14ac:dyDescent="0.25">
      <c r="A30" s="50" t="s">
        <v>162</v>
      </c>
      <c r="B30" s="33" t="s">
        <v>174</v>
      </c>
      <c r="C30" s="51">
        <v>10</v>
      </c>
      <c r="D30">
        <v>10</v>
      </c>
      <c r="E30">
        <f t="shared" si="1"/>
        <v>0</v>
      </c>
      <c r="F30" s="34" t="s">
        <v>30</v>
      </c>
      <c r="G30" s="79" t="s">
        <v>345</v>
      </c>
    </row>
    <row r="31" spans="1:7" x14ac:dyDescent="0.25">
      <c r="A31" s="50" t="s">
        <v>162</v>
      </c>
      <c r="B31" s="33" t="s">
        <v>175</v>
      </c>
      <c r="C31" s="51">
        <v>8</v>
      </c>
      <c r="D31">
        <v>8</v>
      </c>
      <c r="E31">
        <f t="shared" si="1"/>
        <v>0</v>
      </c>
      <c r="F31" s="34" t="s">
        <v>30</v>
      </c>
      <c r="G31" s="79" t="s">
        <v>345</v>
      </c>
    </row>
    <row r="32" spans="1:7" x14ac:dyDescent="0.25">
      <c r="A32" s="52" t="s">
        <v>162</v>
      </c>
      <c r="B32" s="36">
        <f>SUBTOTAL(3,B19:B31)</f>
        <v>13</v>
      </c>
      <c r="C32" s="53">
        <f>SUBTOTAL(9,C19:C31)</f>
        <v>130</v>
      </c>
      <c r="D32" s="37">
        <f>SUBTOTAL(9,D19:D31)</f>
        <v>123</v>
      </c>
      <c r="E32" s="37">
        <f>SUBTOTAL(9,E19:E31)</f>
        <v>7</v>
      </c>
      <c r="F32" s="54">
        <f>COUNTIF(F19:F31,"Yes")</f>
        <v>13</v>
      </c>
    </row>
    <row r="33" spans="1:7" x14ac:dyDescent="0.25">
      <c r="A33" s="50" t="s">
        <v>176</v>
      </c>
      <c r="B33" s="33" t="s">
        <v>177</v>
      </c>
      <c r="C33" s="51">
        <v>6</v>
      </c>
      <c r="D33">
        <v>6</v>
      </c>
      <c r="E33">
        <f>C33-D33</f>
        <v>0</v>
      </c>
      <c r="F33" s="34" t="s">
        <v>30</v>
      </c>
      <c r="G33" s="79" t="s">
        <v>345</v>
      </c>
    </row>
    <row r="34" spans="1:7" x14ac:dyDescent="0.25">
      <c r="A34" s="50" t="s">
        <v>176</v>
      </c>
      <c r="B34" s="33" t="s">
        <v>178</v>
      </c>
      <c r="C34" s="51">
        <v>6</v>
      </c>
      <c r="D34">
        <v>6</v>
      </c>
      <c r="E34">
        <f t="shared" ref="E34:E51" si="2">C34-D34</f>
        <v>0</v>
      </c>
      <c r="F34" s="34" t="s">
        <v>30</v>
      </c>
      <c r="G34" s="79" t="s">
        <v>345</v>
      </c>
    </row>
    <row r="35" spans="1:7" x14ac:dyDescent="0.25">
      <c r="A35" s="50" t="s">
        <v>176</v>
      </c>
      <c r="B35" s="33" t="s">
        <v>179</v>
      </c>
      <c r="C35" s="51">
        <v>3</v>
      </c>
      <c r="D35">
        <v>3</v>
      </c>
      <c r="E35">
        <f t="shared" si="2"/>
        <v>0</v>
      </c>
      <c r="F35" s="34" t="s">
        <v>30</v>
      </c>
      <c r="G35" s="79" t="s">
        <v>345</v>
      </c>
    </row>
    <row r="36" spans="1:7" x14ac:dyDescent="0.25">
      <c r="A36" s="50" t="s">
        <v>176</v>
      </c>
      <c r="B36" s="33" t="s">
        <v>180</v>
      </c>
      <c r="C36" s="51">
        <v>4</v>
      </c>
      <c r="D36">
        <v>4</v>
      </c>
      <c r="E36">
        <f t="shared" si="2"/>
        <v>0</v>
      </c>
      <c r="F36" s="34" t="s">
        <v>30</v>
      </c>
      <c r="G36" s="79" t="s">
        <v>345</v>
      </c>
    </row>
    <row r="37" spans="1:7" x14ac:dyDescent="0.25">
      <c r="A37" s="50" t="s">
        <v>176</v>
      </c>
      <c r="B37" s="33" t="s">
        <v>181</v>
      </c>
      <c r="C37" s="51">
        <v>5</v>
      </c>
      <c r="D37">
        <v>5</v>
      </c>
      <c r="E37">
        <f t="shared" si="2"/>
        <v>0</v>
      </c>
      <c r="F37" s="34" t="s">
        <v>30</v>
      </c>
      <c r="G37" s="79" t="s">
        <v>345</v>
      </c>
    </row>
    <row r="38" spans="1:7" x14ac:dyDescent="0.25">
      <c r="A38" s="50" t="s">
        <v>176</v>
      </c>
      <c r="B38" s="33" t="s">
        <v>182</v>
      </c>
      <c r="C38" s="51">
        <v>8</v>
      </c>
      <c r="D38">
        <v>8</v>
      </c>
      <c r="E38">
        <f t="shared" si="2"/>
        <v>0</v>
      </c>
      <c r="F38" s="34" t="s">
        <v>30</v>
      </c>
      <c r="G38" s="79" t="s">
        <v>345</v>
      </c>
    </row>
    <row r="39" spans="1:7" x14ac:dyDescent="0.25">
      <c r="A39" s="50" t="s">
        <v>176</v>
      </c>
      <c r="B39" s="33" t="s">
        <v>183</v>
      </c>
      <c r="C39" s="51">
        <v>7</v>
      </c>
      <c r="D39">
        <v>7</v>
      </c>
      <c r="E39">
        <f t="shared" si="2"/>
        <v>0</v>
      </c>
      <c r="F39" s="34" t="s">
        <v>30</v>
      </c>
      <c r="G39" s="79" t="s">
        <v>345</v>
      </c>
    </row>
    <row r="40" spans="1:7" x14ac:dyDescent="0.25">
      <c r="A40" s="50" t="s">
        <v>176</v>
      </c>
      <c r="B40" s="33" t="s">
        <v>184</v>
      </c>
      <c r="C40" s="51">
        <v>8</v>
      </c>
      <c r="D40">
        <v>8</v>
      </c>
      <c r="E40">
        <f t="shared" si="2"/>
        <v>0</v>
      </c>
      <c r="F40" s="34" t="s">
        <v>30</v>
      </c>
      <c r="G40" s="79" t="s">
        <v>345</v>
      </c>
    </row>
    <row r="41" spans="1:7" x14ac:dyDescent="0.25">
      <c r="A41" s="50" t="s">
        <v>176</v>
      </c>
      <c r="B41" s="33" t="s">
        <v>185</v>
      </c>
      <c r="C41" s="51">
        <v>7</v>
      </c>
      <c r="D41">
        <v>7</v>
      </c>
      <c r="E41">
        <f t="shared" si="2"/>
        <v>0</v>
      </c>
      <c r="F41" s="34" t="s">
        <v>30</v>
      </c>
      <c r="G41" s="79" t="s">
        <v>345</v>
      </c>
    </row>
    <row r="42" spans="1:7" x14ac:dyDescent="0.25">
      <c r="A42" s="50" t="s">
        <v>176</v>
      </c>
      <c r="B42" s="33" t="s">
        <v>186</v>
      </c>
      <c r="C42" s="51">
        <v>11</v>
      </c>
      <c r="D42">
        <v>11</v>
      </c>
      <c r="E42">
        <f t="shared" si="2"/>
        <v>0</v>
      </c>
      <c r="F42" s="34" t="s">
        <v>30</v>
      </c>
      <c r="G42" s="79" t="s">
        <v>345</v>
      </c>
    </row>
    <row r="43" spans="1:7" x14ac:dyDescent="0.25">
      <c r="A43" s="50" t="s">
        <v>176</v>
      </c>
      <c r="B43" s="33" t="s">
        <v>187</v>
      </c>
      <c r="C43" s="51">
        <v>12</v>
      </c>
      <c r="D43">
        <v>12</v>
      </c>
      <c r="E43">
        <f t="shared" si="2"/>
        <v>0</v>
      </c>
      <c r="F43" s="34" t="s">
        <v>30</v>
      </c>
      <c r="G43" s="79" t="s">
        <v>345</v>
      </c>
    </row>
    <row r="44" spans="1:7" x14ac:dyDescent="0.25">
      <c r="A44" s="50" t="s">
        <v>176</v>
      </c>
      <c r="B44" s="33" t="s">
        <v>188</v>
      </c>
      <c r="C44" s="51">
        <v>13</v>
      </c>
      <c r="D44">
        <v>13</v>
      </c>
      <c r="E44">
        <f t="shared" si="2"/>
        <v>0</v>
      </c>
      <c r="F44" s="34" t="s">
        <v>30</v>
      </c>
      <c r="G44" s="79" t="s">
        <v>345</v>
      </c>
    </row>
    <row r="45" spans="1:7" x14ac:dyDescent="0.25">
      <c r="A45" s="50" t="s">
        <v>176</v>
      </c>
      <c r="B45" s="33" t="s">
        <v>189</v>
      </c>
      <c r="C45" s="51">
        <v>7</v>
      </c>
      <c r="D45">
        <v>7</v>
      </c>
      <c r="E45">
        <f t="shared" si="2"/>
        <v>0</v>
      </c>
      <c r="F45" s="34" t="s">
        <v>30</v>
      </c>
      <c r="G45" s="79" t="s">
        <v>345</v>
      </c>
    </row>
    <row r="46" spans="1:7" x14ac:dyDescent="0.25">
      <c r="A46" s="50" t="s">
        <v>176</v>
      </c>
      <c r="B46" s="33" t="s">
        <v>190</v>
      </c>
      <c r="C46" s="51">
        <v>3</v>
      </c>
      <c r="D46">
        <v>3</v>
      </c>
      <c r="E46">
        <f t="shared" si="2"/>
        <v>0</v>
      </c>
      <c r="F46" s="34" t="s">
        <v>30</v>
      </c>
      <c r="G46" s="79" t="s">
        <v>345</v>
      </c>
    </row>
    <row r="47" spans="1:7" x14ac:dyDescent="0.25">
      <c r="A47" s="50" t="s">
        <v>176</v>
      </c>
      <c r="B47" s="33" t="s">
        <v>191</v>
      </c>
      <c r="C47" s="51">
        <v>11</v>
      </c>
      <c r="D47">
        <v>11</v>
      </c>
      <c r="E47">
        <f t="shared" si="2"/>
        <v>0</v>
      </c>
      <c r="F47" s="34" t="s">
        <v>30</v>
      </c>
      <c r="G47" s="79" t="s">
        <v>345</v>
      </c>
    </row>
    <row r="48" spans="1:7" x14ac:dyDescent="0.25">
      <c r="A48" s="50" t="s">
        <v>176</v>
      </c>
      <c r="B48" s="33" t="s">
        <v>192</v>
      </c>
      <c r="C48" s="51">
        <v>9</v>
      </c>
      <c r="D48">
        <v>9</v>
      </c>
      <c r="E48">
        <f t="shared" si="2"/>
        <v>0</v>
      </c>
      <c r="F48" s="34" t="s">
        <v>30</v>
      </c>
      <c r="G48" s="79" t="s">
        <v>345</v>
      </c>
    </row>
    <row r="49" spans="1:7" x14ac:dyDescent="0.25">
      <c r="A49" s="50" t="s">
        <v>176</v>
      </c>
      <c r="B49" s="33" t="s">
        <v>193</v>
      </c>
      <c r="C49" s="51">
        <v>8</v>
      </c>
      <c r="D49">
        <v>8</v>
      </c>
      <c r="E49">
        <f t="shared" si="2"/>
        <v>0</v>
      </c>
      <c r="F49" s="34" t="s">
        <v>30</v>
      </c>
      <c r="G49" s="79" t="s">
        <v>345</v>
      </c>
    </row>
    <row r="50" spans="1:7" x14ac:dyDescent="0.25">
      <c r="A50" s="50" t="s">
        <v>176</v>
      </c>
      <c r="B50" s="33" t="s">
        <v>194</v>
      </c>
      <c r="C50" s="51">
        <v>30</v>
      </c>
      <c r="D50">
        <v>30</v>
      </c>
      <c r="E50">
        <f t="shared" si="2"/>
        <v>0</v>
      </c>
      <c r="F50" s="34" t="s">
        <v>30</v>
      </c>
      <c r="G50" s="79" t="s">
        <v>345</v>
      </c>
    </row>
    <row r="51" spans="1:7" x14ac:dyDescent="0.25">
      <c r="A51" s="50" t="s">
        <v>176</v>
      </c>
      <c r="B51" s="33" t="s">
        <v>195</v>
      </c>
      <c r="C51" s="51">
        <v>16</v>
      </c>
      <c r="D51">
        <v>16</v>
      </c>
      <c r="E51">
        <f t="shared" si="2"/>
        <v>0</v>
      </c>
      <c r="F51" s="34" t="s">
        <v>30</v>
      </c>
      <c r="G51" s="79" t="s">
        <v>345</v>
      </c>
    </row>
    <row r="52" spans="1:7" x14ac:dyDescent="0.25">
      <c r="A52" s="52" t="s">
        <v>176</v>
      </c>
      <c r="B52" s="36">
        <f>SUBTOTAL(3,B33:B51)</f>
        <v>19</v>
      </c>
      <c r="C52" s="53">
        <f>SUBTOTAL(9,C33:C51)</f>
        <v>174</v>
      </c>
      <c r="D52" s="37">
        <f>SUBTOTAL(9,D33:D51)</f>
        <v>174</v>
      </c>
      <c r="E52" s="37">
        <f>SUBTOTAL(9,E33:E51)</f>
        <v>0</v>
      </c>
      <c r="F52" s="54">
        <f>COUNTIF(F33:F51,"Yes")</f>
        <v>19</v>
      </c>
    </row>
    <row r="53" spans="1:7" ht="26.25" x14ac:dyDescent="0.25">
      <c r="A53" s="32" t="s">
        <v>196</v>
      </c>
      <c r="B53" s="33" t="s">
        <v>197</v>
      </c>
      <c r="C53" s="51">
        <v>6</v>
      </c>
      <c r="D53">
        <v>4</v>
      </c>
      <c r="E53">
        <f>C53-D53</f>
        <v>2</v>
      </c>
      <c r="F53" s="34" t="s">
        <v>30</v>
      </c>
      <c r="G53" s="79" t="s">
        <v>346</v>
      </c>
    </row>
    <row r="54" spans="1:7" ht="26.25" x14ac:dyDescent="0.25">
      <c r="A54" s="32" t="s">
        <v>196</v>
      </c>
      <c r="B54" s="33" t="s">
        <v>198</v>
      </c>
      <c r="C54" s="51">
        <v>8</v>
      </c>
      <c r="D54">
        <v>5</v>
      </c>
      <c r="E54">
        <f t="shared" ref="E54:E67" si="3">C54-D54</f>
        <v>3</v>
      </c>
      <c r="F54" s="34" t="s">
        <v>30</v>
      </c>
      <c r="G54" s="79" t="s">
        <v>346</v>
      </c>
    </row>
    <row r="55" spans="1:7" ht="26.25" x14ac:dyDescent="0.25">
      <c r="A55" s="32" t="s">
        <v>196</v>
      </c>
      <c r="B55" s="33" t="s">
        <v>199</v>
      </c>
      <c r="C55" s="51">
        <v>6</v>
      </c>
      <c r="D55">
        <v>3</v>
      </c>
      <c r="E55">
        <f t="shared" si="3"/>
        <v>3</v>
      </c>
      <c r="F55" s="34" t="s">
        <v>30</v>
      </c>
      <c r="G55" s="79" t="s">
        <v>346</v>
      </c>
    </row>
    <row r="56" spans="1:7" ht="26.25" x14ac:dyDescent="0.25">
      <c r="A56" s="32" t="s">
        <v>196</v>
      </c>
      <c r="B56" s="33" t="s">
        <v>200</v>
      </c>
      <c r="C56" s="51">
        <v>17</v>
      </c>
      <c r="D56">
        <v>3</v>
      </c>
      <c r="E56">
        <f t="shared" si="3"/>
        <v>14</v>
      </c>
      <c r="F56" s="34" t="s">
        <v>30</v>
      </c>
      <c r="G56" s="79" t="s">
        <v>346</v>
      </c>
    </row>
    <row r="57" spans="1:7" ht="26.25" x14ac:dyDescent="0.25">
      <c r="A57" s="32" t="s">
        <v>196</v>
      </c>
      <c r="B57" s="33" t="s">
        <v>201</v>
      </c>
      <c r="C57" s="51">
        <v>16</v>
      </c>
      <c r="D57">
        <v>3</v>
      </c>
      <c r="E57">
        <f t="shared" si="3"/>
        <v>13</v>
      </c>
      <c r="F57" s="34" t="s">
        <v>30</v>
      </c>
      <c r="G57" s="79" t="s">
        <v>346</v>
      </c>
    </row>
    <row r="58" spans="1:7" ht="26.25" x14ac:dyDescent="0.25">
      <c r="A58" s="32" t="s">
        <v>196</v>
      </c>
      <c r="B58" s="33" t="s">
        <v>202</v>
      </c>
      <c r="C58" s="51">
        <v>5</v>
      </c>
      <c r="D58">
        <v>3</v>
      </c>
      <c r="E58">
        <f t="shared" si="3"/>
        <v>2</v>
      </c>
      <c r="F58" s="34" t="s">
        <v>30</v>
      </c>
      <c r="G58" s="79" t="s">
        <v>346</v>
      </c>
    </row>
    <row r="59" spans="1:7" ht="26.25" x14ac:dyDescent="0.25">
      <c r="A59" s="32" t="s">
        <v>196</v>
      </c>
      <c r="B59" s="33" t="s">
        <v>203</v>
      </c>
      <c r="C59" s="51">
        <v>6</v>
      </c>
      <c r="D59">
        <v>3</v>
      </c>
      <c r="E59">
        <f t="shared" si="3"/>
        <v>3</v>
      </c>
      <c r="F59" s="34" t="s">
        <v>30</v>
      </c>
      <c r="G59" s="79" t="s">
        <v>346</v>
      </c>
    </row>
    <row r="60" spans="1:7" ht="26.25" x14ac:dyDescent="0.25">
      <c r="A60" s="32" t="s">
        <v>196</v>
      </c>
      <c r="B60" s="33" t="s">
        <v>204</v>
      </c>
      <c r="C60" s="51">
        <v>6</v>
      </c>
      <c r="D60">
        <v>3</v>
      </c>
      <c r="E60">
        <f t="shared" si="3"/>
        <v>3</v>
      </c>
      <c r="F60" s="34" t="s">
        <v>30</v>
      </c>
      <c r="G60" s="79" t="s">
        <v>346</v>
      </c>
    </row>
    <row r="61" spans="1:7" ht="26.25" x14ac:dyDescent="0.25">
      <c r="A61" s="32" t="s">
        <v>196</v>
      </c>
      <c r="B61" s="33" t="s">
        <v>205</v>
      </c>
      <c r="C61" s="51">
        <v>3</v>
      </c>
      <c r="D61">
        <v>3</v>
      </c>
      <c r="E61">
        <f t="shared" si="3"/>
        <v>0</v>
      </c>
      <c r="F61" s="34" t="s">
        <v>30</v>
      </c>
      <c r="G61" s="79" t="s">
        <v>346</v>
      </c>
    </row>
    <row r="62" spans="1:7" ht="26.25" x14ac:dyDescent="0.25">
      <c r="A62" s="32" t="s">
        <v>196</v>
      </c>
      <c r="B62" s="33" t="s">
        <v>206</v>
      </c>
      <c r="C62" s="51">
        <v>11</v>
      </c>
      <c r="D62">
        <v>3</v>
      </c>
      <c r="E62">
        <f t="shared" si="3"/>
        <v>8</v>
      </c>
      <c r="F62" s="34" t="s">
        <v>30</v>
      </c>
      <c r="G62" s="79" t="s">
        <v>346</v>
      </c>
    </row>
    <row r="63" spans="1:7" ht="26.25" x14ac:dyDescent="0.25">
      <c r="A63" s="32" t="s">
        <v>196</v>
      </c>
      <c r="B63" s="33" t="s">
        <v>207</v>
      </c>
      <c r="C63" s="51">
        <v>7</v>
      </c>
      <c r="D63">
        <v>3</v>
      </c>
      <c r="E63">
        <f t="shared" si="3"/>
        <v>4</v>
      </c>
      <c r="F63" s="34" t="s">
        <v>30</v>
      </c>
      <c r="G63" s="79" t="s">
        <v>346</v>
      </c>
    </row>
    <row r="64" spans="1:7" ht="26.25" x14ac:dyDescent="0.25">
      <c r="A64" s="32" t="s">
        <v>196</v>
      </c>
      <c r="B64" s="33" t="s">
        <v>208</v>
      </c>
      <c r="C64" s="51">
        <v>2</v>
      </c>
      <c r="D64">
        <v>2</v>
      </c>
      <c r="E64">
        <f t="shared" si="3"/>
        <v>0</v>
      </c>
      <c r="F64" s="34" t="s">
        <v>30</v>
      </c>
      <c r="G64" s="79" t="s">
        <v>346</v>
      </c>
    </row>
    <row r="65" spans="1:7" ht="26.25" x14ac:dyDescent="0.25">
      <c r="A65" s="32" t="s">
        <v>196</v>
      </c>
      <c r="B65" s="33" t="s">
        <v>209</v>
      </c>
      <c r="C65" s="51">
        <v>2</v>
      </c>
      <c r="D65">
        <v>2</v>
      </c>
      <c r="E65">
        <f t="shared" si="3"/>
        <v>0</v>
      </c>
      <c r="F65" s="34" t="s">
        <v>30</v>
      </c>
      <c r="G65" s="79" t="s">
        <v>346</v>
      </c>
    </row>
    <row r="66" spans="1:7" ht="26.25" x14ac:dyDescent="0.25">
      <c r="A66" s="32" t="s">
        <v>196</v>
      </c>
      <c r="B66" s="33" t="s">
        <v>210</v>
      </c>
      <c r="C66" s="51">
        <v>2</v>
      </c>
      <c r="D66">
        <v>2</v>
      </c>
      <c r="E66">
        <f t="shared" si="3"/>
        <v>0</v>
      </c>
      <c r="F66" s="34" t="s">
        <v>30</v>
      </c>
      <c r="G66" s="79" t="s">
        <v>346</v>
      </c>
    </row>
    <row r="67" spans="1:7" ht="26.25" x14ac:dyDescent="0.25">
      <c r="A67" s="32" t="s">
        <v>196</v>
      </c>
      <c r="B67" s="33" t="s">
        <v>211</v>
      </c>
      <c r="C67" s="51">
        <v>2</v>
      </c>
      <c r="D67">
        <v>2</v>
      </c>
      <c r="E67">
        <f t="shared" si="3"/>
        <v>0</v>
      </c>
      <c r="F67" s="34" t="s">
        <v>30</v>
      </c>
      <c r="G67" s="79" t="s">
        <v>346</v>
      </c>
    </row>
    <row r="68" spans="1:7" ht="39" x14ac:dyDescent="0.25">
      <c r="A68" s="55" t="s">
        <v>196</v>
      </c>
      <c r="B68" s="36">
        <f>SUBTOTAL(3,B53:B67)</f>
        <v>15</v>
      </c>
      <c r="C68" s="53">
        <f>SUBTOTAL(9,C53:C67)</f>
        <v>99</v>
      </c>
      <c r="D68" s="37">
        <f>SUBTOTAL(9,D53:D67)</f>
        <v>44</v>
      </c>
      <c r="E68" s="37">
        <f>SUBTOTAL(9,E53:E67)</f>
        <v>55</v>
      </c>
      <c r="F68" s="54">
        <f>COUNTIF(F53:F67,"Yes")</f>
        <v>15</v>
      </c>
    </row>
    <row r="69" spans="1:7" ht="26.25" x14ac:dyDescent="0.25">
      <c r="A69" s="32" t="s">
        <v>212</v>
      </c>
      <c r="B69" s="33" t="s">
        <v>213</v>
      </c>
      <c r="C69" s="51">
        <v>7</v>
      </c>
      <c r="D69">
        <v>7</v>
      </c>
      <c r="E69">
        <f>C69-D69</f>
        <v>0</v>
      </c>
      <c r="F69" s="34" t="s">
        <v>30</v>
      </c>
      <c r="G69" s="79" t="s">
        <v>345</v>
      </c>
    </row>
    <row r="70" spans="1:7" ht="26.25" x14ac:dyDescent="0.25">
      <c r="A70" s="32" t="s">
        <v>212</v>
      </c>
      <c r="B70" s="33" t="s">
        <v>214</v>
      </c>
      <c r="C70" s="51">
        <v>6</v>
      </c>
      <c r="D70">
        <v>6</v>
      </c>
      <c r="E70">
        <f t="shared" ref="E70:E90" si="4">C70-D70</f>
        <v>0</v>
      </c>
      <c r="F70" s="34" t="s">
        <v>30</v>
      </c>
      <c r="G70" s="79" t="s">
        <v>345</v>
      </c>
    </row>
    <row r="71" spans="1:7" ht="26.25" x14ac:dyDescent="0.25">
      <c r="A71" s="32" t="s">
        <v>212</v>
      </c>
      <c r="B71" s="33" t="s">
        <v>215</v>
      </c>
      <c r="C71" s="51">
        <v>6</v>
      </c>
      <c r="D71">
        <v>6</v>
      </c>
      <c r="E71">
        <f t="shared" si="4"/>
        <v>0</v>
      </c>
      <c r="F71" s="34" t="s">
        <v>30</v>
      </c>
      <c r="G71" s="79" t="s">
        <v>345</v>
      </c>
    </row>
    <row r="72" spans="1:7" ht="26.25" x14ac:dyDescent="0.25">
      <c r="A72" s="32" t="s">
        <v>212</v>
      </c>
      <c r="B72" s="33" t="s">
        <v>216</v>
      </c>
      <c r="C72" s="51">
        <v>6</v>
      </c>
      <c r="D72">
        <v>6</v>
      </c>
      <c r="E72">
        <f t="shared" si="4"/>
        <v>0</v>
      </c>
      <c r="F72" s="34" t="s">
        <v>30</v>
      </c>
      <c r="G72" s="79" t="s">
        <v>345</v>
      </c>
    </row>
    <row r="73" spans="1:7" ht="26.25" x14ac:dyDescent="0.25">
      <c r="A73" s="32" t="s">
        <v>212</v>
      </c>
      <c r="B73" s="33" t="s">
        <v>217</v>
      </c>
      <c r="C73" s="51">
        <v>6</v>
      </c>
      <c r="D73">
        <v>6</v>
      </c>
      <c r="E73">
        <f t="shared" si="4"/>
        <v>0</v>
      </c>
      <c r="F73" s="34" t="s">
        <v>30</v>
      </c>
      <c r="G73" s="79" t="s">
        <v>345</v>
      </c>
    </row>
    <row r="74" spans="1:7" ht="26.25" x14ac:dyDescent="0.25">
      <c r="A74" s="32" t="s">
        <v>212</v>
      </c>
      <c r="B74" s="33" t="s">
        <v>218</v>
      </c>
      <c r="C74" s="51">
        <v>6</v>
      </c>
      <c r="D74">
        <v>6</v>
      </c>
      <c r="E74">
        <f t="shared" si="4"/>
        <v>0</v>
      </c>
      <c r="F74" s="34" t="s">
        <v>30</v>
      </c>
      <c r="G74" s="79" t="s">
        <v>345</v>
      </c>
    </row>
    <row r="75" spans="1:7" ht="26.25" x14ac:dyDescent="0.25">
      <c r="A75" s="32" t="s">
        <v>212</v>
      </c>
      <c r="B75" s="33" t="s">
        <v>219</v>
      </c>
      <c r="C75" s="51">
        <v>6</v>
      </c>
      <c r="D75">
        <v>6</v>
      </c>
      <c r="E75">
        <f t="shared" si="4"/>
        <v>0</v>
      </c>
      <c r="F75" s="34" t="s">
        <v>30</v>
      </c>
      <c r="G75" s="79" t="s">
        <v>345</v>
      </c>
    </row>
    <row r="76" spans="1:7" ht="26.25" x14ac:dyDescent="0.25">
      <c r="A76" s="32" t="s">
        <v>212</v>
      </c>
      <c r="B76" s="33" t="s">
        <v>220</v>
      </c>
      <c r="C76" s="51">
        <v>6</v>
      </c>
      <c r="D76">
        <v>6</v>
      </c>
      <c r="E76">
        <f t="shared" si="4"/>
        <v>0</v>
      </c>
      <c r="F76" s="34" t="s">
        <v>30</v>
      </c>
      <c r="G76" s="79" t="s">
        <v>345</v>
      </c>
    </row>
    <row r="77" spans="1:7" ht="26.25" x14ac:dyDescent="0.25">
      <c r="A77" s="32" t="s">
        <v>212</v>
      </c>
      <c r="B77" s="33" t="s">
        <v>221</v>
      </c>
      <c r="C77" s="51">
        <v>6</v>
      </c>
      <c r="D77">
        <v>6</v>
      </c>
      <c r="E77">
        <f t="shared" si="4"/>
        <v>0</v>
      </c>
      <c r="F77" s="34" t="s">
        <v>30</v>
      </c>
      <c r="G77" s="79" t="s">
        <v>345</v>
      </c>
    </row>
    <row r="78" spans="1:7" ht="26.25" x14ac:dyDescent="0.25">
      <c r="A78" s="32" t="s">
        <v>212</v>
      </c>
      <c r="B78" s="33" t="s">
        <v>222</v>
      </c>
      <c r="C78" s="51">
        <v>7</v>
      </c>
      <c r="D78">
        <v>7</v>
      </c>
      <c r="E78">
        <f t="shared" si="4"/>
        <v>0</v>
      </c>
      <c r="F78" s="34" t="s">
        <v>30</v>
      </c>
      <c r="G78" s="79" t="s">
        <v>345</v>
      </c>
    </row>
    <row r="79" spans="1:7" ht="26.25" x14ac:dyDescent="0.25">
      <c r="A79" s="32" t="s">
        <v>212</v>
      </c>
      <c r="B79" s="33" t="s">
        <v>223</v>
      </c>
      <c r="C79" s="51">
        <v>6</v>
      </c>
      <c r="D79">
        <v>6</v>
      </c>
      <c r="E79">
        <f t="shared" si="4"/>
        <v>0</v>
      </c>
      <c r="F79" s="34" t="s">
        <v>30</v>
      </c>
      <c r="G79" s="79" t="s">
        <v>345</v>
      </c>
    </row>
    <row r="80" spans="1:7" ht="26.25" x14ac:dyDescent="0.25">
      <c r="A80" s="32" t="s">
        <v>212</v>
      </c>
      <c r="B80" s="33" t="s">
        <v>224</v>
      </c>
      <c r="C80" s="51">
        <v>6</v>
      </c>
      <c r="D80">
        <v>6</v>
      </c>
      <c r="E80">
        <f t="shared" si="4"/>
        <v>0</v>
      </c>
      <c r="F80" s="34" t="s">
        <v>30</v>
      </c>
      <c r="G80" s="79" t="s">
        <v>345</v>
      </c>
    </row>
    <row r="81" spans="1:7" ht="26.25" x14ac:dyDescent="0.25">
      <c r="A81" s="32" t="s">
        <v>212</v>
      </c>
      <c r="B81" s="33" t="s">
        <v>225</v>
      </c>
      <c r="C81" s="51">
        <v>6</v>
      </c>
      <c r="D81">
        <v>6</v>
      </c>
      <c r="E81">
        <f t="shared" si="4"/>
        <v>0</v>
      </c>
      <c r="F81" s="34" t="s">
        <v>30</v>
      </c>
      <c r="G81" s="79" t="s">
        <v>345</v>
      </c>
    </row>
    <row r="82" spans="1:7" ht="26.25" x14ac:dyDescent="0.25">
      <c r="A82" s="32" t="s">
        <v>212</v>
      </c>
      <c r="B82" s="33" t="s">
        <v>226</v>
      </c>
      <c r="C82" s="51">
        <v>6</v>
      </c>
      <c r="D82">
        <v>6</v>
      </c>
      <c r="E82">
        <f t="shared" si="4"/>
        <v>0</v>
      </c>
      <c r="F82" s="34" t="s">
        <v>30</v>
      </c>
      <c r="G82" s="79" t="s">
        <v>345</v>
      </c>
    </row>
    <row r="83" spans="1:7" ht="26.25" x14ac:dyDescent="0.25">
      <c r="A83" s="32" t="s">
        <v>212</v>
      </c>
      <c r="B83" s="33" t="s">
        <v>227</v>
      </c>
      <c r="C83" s="51">
        <v>6</v>
      </c>
      <c r="D83">
        <v>6</v>
      </c>
      <c r="E83">
        <f t="shared" si="4"/>
        <v>0</v>
      </c>
      <c r="F83" s="34" t="s">
        <v>30</v>
      </c>
      <c r="G83" s="79" t="s">
        <v>345</v>
      </c>
    </row>
    <row r="84" spans="1:7" ht="26.25" x14ac:dyDescent="0.25">
      <c r="A84" s="32" t="s">
        <v>212</v>
      </c>
      <c r="B84" s="33" t="s">
        <v>228</v>
      </c>
      <c r="C84" s="51">
        <v>6</v>
      </c>
      <c r="D84">
        <v>6</v>
      </c>
      <c r="E84">
        <f t="shared" si="4"/>
        <v>0</v>
      </c>
      <c r="F84" s="34" t="s">
        <v>30</v>
      </c>
      <c r="G84" s="79" t="s">
        <v>345</v>
      </c>
    </row>
    <row r="85" spans="1:7" ht="26.25" x14ac:dyDescent="0.25">
      <c r="A85" s="32" t="s">
        <v>212</v>
      </c>
      <c r="B85" s="33" t="s">
        <v>229</v>
      </c>
      <c r="C85" s="51">
        <v>6</v>
      </c>
      <c r="D85">
        <v>6</v>
      </c>
      <c r="E85">
        <f t="shared" si="4"/>
        <v>0</v>
      </c>
      <c r="F85" s="34" t="s">
        <v>30</v>
      </c>
      <c r="G85" s="79" t="s">
        <v>345</v>
      </c>
    </row>
    <row r="86" spans="1:7" ht="26.25" x14ac:dyDescent="0.25">
      <c r="A86" s="32" t="s">
        <v>212</v>
      </c>
      <c r="B86" s="33" t="s">
        <v>230</v>
      </c>
      <c r="C86" s="51">
        <v>6</v>
      </c>
      <c r="D86">
        <v>6</v>
      </c>
      <c r="E86">
        <f t="shared" si="4"/>
        <v>0</v>
      </c>
      <c r="F86" s="34" t="s">
        <v>30</v>
      </c>
      <c r="G86" s="79" t="s">
        <v>345</v>
      </c>
    </row>
    <row r="87" spans="1:7" ht="26.25" x14ac:dyDescent="0.25">
      <c r="A87" s="32" t="s">
        <v>212</v>
      </c>
      <c r="B87" s="33" t="s">
        <v>231</v>
      </c>
      <c r="C87" s="51">
        <v>6</v>
      </c>
      <c r="D87">
        <v>6</v>
      </c>
      <c r="E87">
        <f t="shared" si="4"/>
        <v>0</v>
      </c>
      <c r="F87" s="34" t="s">
        <v>30</v>
      </c>
      <c r="G87" s="79" t="s">
        <v>345</v>
      </c>
    </row>
    <row r="88" spans="1:7" ht="26.25" x14ac:dyDescent="0.25">
      <c r="A88" s="32" t="s">
        <v>212</v>
      </c>
      <c r="B88" s="33" t="s">
        <v>232</v>
      </c>
      <c r="C88" s="51">
        <v>6</v>
      </c>
      <c r="D88">
        <v>6</v>
      </c>
      <c r="E88">
        <f t="shared" si="4"/>
        <v>0</v>
      </c>
      <c r="F88" s="34" t="s">
        <v>30</v>
      </c>
      <c r="G88" s="79" t="s">
        <v>345</v>
      </c>
    </row>
    <row r="89" spans="1:7" ht="26.25" x14ac:dyDescent="0.25">
      <c r="A89" s="32" t="s">
        <v>212</v>
      </c>
      <c r="B89" s="33" t="s">
        <v>233</v>
      </c>
      <c r="C89" s="51">
        <v>6</v>
      </c>
      <c r="D89">
        <v>6</v>
      </c>
      <c r="E89">
        <f t="shared" si="4"/>
        <v>0</v>
      </c>
      <c r="F89" s="34" t="s">
        <v>30</v>
      </c>
      <c r="G89" s="79" t="s">
        <v>345</v>
      </c>
    </row>
    <row r="90" spans="1:7" ht="26.25" x14ac:dyDescent="0.25">
      <c r="A90" s="32" t="s">
        <v>212</v>
      </c>
      <c r="B90" s="33" t="s">
        <v>234</v>
      </c>
      <c r="C90" s="51">
        <v>6</v>
      </c>
      <c r="D90">
        <v>6</v>
      </c>
      <c r="E90">
        <f t="shared" si="4"/>
        <v>0</v>
      </c>
      <c r="F90" s="34" t="s">
        <v>30</v>
      </c>
      <c r="G90" s="79" t="s">
        <v>345</v>
      </c>
    </row>
    <row r="91" spans="1:7" ht="26.25" x14ac:dyDescent="0.25">
      <c r="A91" s="55" t="s">
        <v>212</v>
      </c>
      <c r="B91" s="36">
        <f>SUBTOTAL(3,B69:B90)</f>
        <v>22</v>
      </c>
      <c r="C91" s="53">
        <f>SUBTOTAL(9,C69:C90)</f>
        <v>134</v>
      </c>
      <c r="D91" s="37">
        <f>SUBTOTAL(9,D69:D90)</f>
        <v>134</v>
      </c>
      <c r="E91" s="37">
        <f>SUBTOTAL(9,E69:E90)</f>
        <v>0</v>
      </c>
      <c r="F91" s="54">
        <f>COUNTIF(F69:F90,"Yes")</f>
        <v>22</v>
      </c>
    </row>
    <row r="92" spans="1:7" x14ac:dyDescent="0.25">
      <c r="A92" s="50" t="s">
        <v>235</v>
      </c>
      <c r="B92" s="33" t="s">
        <v>236</v>
      </c>
      <c r="C92" s="51">
        <v>10</v>
      </c>
      <c r="D92">
        <v>0</v>
      </c>
      <c r="E92">
        <f>C92-D92</f>
        <v>10</v>
      </c>
      <c r="F92" s="34" t="s">
        <v>44</v>
      </c>
      <c r="G92" s="79" t="s">
        <v>346</v>
      </c>
    </row>
    <row r="93" spans="1:7" x14ac:dyDescent="0.25">
      <c r="A93" s="50" t="s">
        <v>235</v>
      </c>
      <c r="B93" s="33" t="s">
        <v>237</v>
      </c>
      <c r="C93" s="51">
        <v>5</v>
      </c>
      <c r="D93">
        <v>0</v>
      </c>
      <c r="E93">
        <f>C93-D93</f>
        <v>5</v>
      </c>
      <c r="F93" s="34" t="s">
        <v>44</v>
      </c>
      <c r="G93" s="79" t="s">
        <v>346</v>
      </c>
    </row>
    <row r="94" spans="1:7" x14ac:dyDescent="0.25">
      <c r="A94" s="52" t="s">
        <v>235</v>
      </c>
      <c r="B94" s="36">
        <f>SUBTOTAL(3,B92:B93)</f>
        <v>2</v>
      </c>
      <c r="C94" s="53">
        <f>SUBTOTAL(9,C92:C93)</f>
        <v>15</v>
      </c>
      <c r="D94" s="37">
        <f>SUBTOTAL(9,D92:D93)</f>
        <v>0</v>
      </c>
      <c r="E94" s="37">
        <f>SUBTOTAL(9,E92:E93)</f>
        <v>15</v>
      </c>
      <c r="F94" s="54">
        <f>COUNTIF(F92:F93,"Yes")</f>
        <v>0</v>
      </c>
    </row>
    <row r="95" spans="1:7" x14ac:dyDescent="0.25">
      <c r="A95" s="32" t="s">
        <v>238</v>
      </c>
      <c r="B95" s="33" t="s">
        <v>239</v>
      </c>
      <c r="C95" s="51">
        <v>14</v>
      </c>
      <c r="D95">
        <v>1</v>
      </c>
      <c r="E95">
        <f>C95-D95</f>
        <v>13</v>
      </c>
      <c r="F95" s="34" t="s">
        <v>30</v>
      </c>
      <c r="G95" s="79" t="s">
        <v>346</v>
      </c>
    </row>
    <row r="96" spans="1:7" x14ac:dyDescent="0.25">
      <c r="A96" s="32" t="s">
        <v>238</v>
      </c>
      <c r="B96" s="33" t="s">
        <v>240</v>
      </c>
      <c r="C96" s="51">
        <v>10</v>
      </c>
      <c r="D96">
        <v>1</v>
      </c>
      <c r="E96">
        <f t="shared" ref="E96:E110" si="5">C96-D96</f>
        <v>9</v>
      </c>
      <c r="F96" s="34" t="s">
        <v>30</v>
      </c>
      <c r="G96" s="79" t="s">
        <v>346</v>
      </c>
    </row>
    <row r="97" spans="1:7" x14ac:dyDescent="0.25">
      <c r="A97" s="32" t="s">
        <v>238</v>
      </c>
      <c r="B97" s="33" t="s">
        <v>241</v>
      </c>
      <c r="C97" s="51">
        <v>11</v>
      </c>
      <c r="D97">
        <v>1</v>
      </c>
      <c r="E97">
        <f t="shared" si="5"/>
        <v>10</v>
      </c>
      <c r="F97" s="34" t="s">
        <v>30</v>
      </c>
      <c r="G97" s="79" t="s">
        <v>346</v>
      </c>
    </row>
    <row r="98" spans="1:7" x14ac:dyDescent="0.25">
      <c r="A98" s="32" t="s">
        <v>238</v>
      </c>
      <c r="B98" s="33" t="s">
        <v>242</v>
      </c>
      <c r="C98" s="51">
        <v>17</v>
      </c>
      <c r="D98">
        <v>3</v>
      </c>
      <c r="E98">
        <f t="shared" si="5"/>
        <v>14</v>
      </c>
      <c r="F98" s="34" t="s">
        <v>30</v>
      </c>
      <c r="G98" s="79" t="s">
        <v>346</v>
      </c>
    </row>
    <row r="99" spans="1:7" x14ac:dyDescent="0.25">
      <c r="A99" s="32" t="s">
        <v>238</v>
      </c>
      <c r="B99" s="33" t="s">
        <v>243</v>
      </c>
      <c r="C99" s="51">
        <v>19</v>
      </c>
      <c r="D99">
        <v>1</v>
      </c>
      <c r="E99">
        <f t="shared" si="5"/>
        <v>18</v>
      </c>
      <c r="F99" s="34" t="s">
        <v>30</v>
      </c>
      <c r="G99" s="79" t="s">
        <v>346</v>
      </c>
    </row>
    <row r="100" spans="1:7" x14ac:dyDescent="0.25">
      <c r="A100" s="32" t="s">
        <v>238</v>
      </c>
      <c r="B100" s="33" t="s">
        <v>244</v>
      </c>
      <c r="C100" s="51">
        <v>11</v>
      </c>
      <c r="D100">
        <v>1</v>
      </c>
      <c r="E100">
        <f t="shared" si="5"/>
        <v>10</v>
      </c>
      <c r="F100" s="34" t="s">
        <v>30</v>
      </c>
      <c r="G100" s="79" t="s">
        <v>346</v>
      </c>
    </row>
    <row r="101" spans="1:7" x14ac:dyDescent="0.25">
      <c r="A101" s="32" t="s">
        <v>238</v>
      </c>
      <c r="B101" s="33" t="s">
        <v>245</v>
      </c>
      <c r="C101" s="51">
        <v>16</v>
      </c>
      <c r="D101">
        <v>1</v>
      </c>
      <c r="E101">
        <f t="shared" si="5"/>
        <v>15</v>
      </c>
      <c r="F101" s="34" t="s">
        <v>30</v>
      </c>
      <c r="G101" s="79" t="s">
        <v>346</v>
      </c>
    </row>
    <row r="102" spans="1:7" x14ac:dyDescent="0.25">
      <c r="A102" s="32" t="s">
        <v>238</v>
      </c>
      <c r="B102" s="33" t="s">
        <v>246</v>
      </c>
      <c r="C102" s="51">
        <v>7</v>
      </c>
      <c r="D102">
        <v>1</v>
      </c>
      <c r="E102">
        <f t="shared" si="5"/>
        <v>6</v>
      </c>
      <c r="F102" s="34" t="s">
        <v>30</v>
      </c>
      <c r="G102" s="79" t="s">
        <v>346</v>
      </c>
    </row>
    <row r="103" spans="1:7" x14ac:dyDescent="0.25">
      <c r="A103" s="32" t="s">
        <v>238</v>
      </c>
      <c r="B103" s="33" t="s">
        <v>247</v>
      </c>
      <c r="C103" s="51">
        <v>14</v>
      </c>
      <c r="D103">
        <v>1</v>
      </c>
      <c r="E103">
        <f t="shared" si="5"/>
        <v>13</v>
      </c>
      <c r="F103" s="34" t="s">
        <v>30</v>
      </c>
      <c r="G103" s="79" t="s">
        <v>346</v>
      </c>
    </row>
    <row r="104" spans="1:7" x14ac:dyDescent="0.25">
      <c r="A104" s="32" t="s">
        <v>238</v>
      </c>
      <c r="B104" s="33" t="s">
        <v>248</v>
      </c>
      <c r="C104" s="51">
        <v>10</v>
      </c>
      <c r="D104">
        <v>2</v>
      </c>
      <c r="E104">
        <f t="shared" si="5"/>
        <v>8</v>
      </c>
      <c r="F104" s="34" t="s">
        <v>30</v>
      </c>
      <c r="G104" s="79" t="s">
        <v>346</v>
      </c>
    </row>
    <row r="105" spans="1:7" x14ac:dyDescent="0.25">
      <c r="A105" s="32" t="s">
        <v>238</v>
      </c>
      <c r="B105" s="33" t="s">
        <v>249</v>
      </c>
      <c r="C105" s="51">
        <v>16</v>
      </c>
      <c r="D105">
        <v>0</v>
      </c>
      <c r="E105">
        <f t="shared" si="5"/>
        <v>16</v>
      </c>
      <c r="F105" s="34" t="s">
        <v>44</v>
      </c>
      <c r="G105" s="79" t="s">
        <v>346</v>
      </c>
    </row>
    <row r="106" spans="1:7" x14ac:dyDescent="0.25">
      <c r="A106" s="32" t="s">
        <v>238</v>
      </c>
      <c r="B106" s="33" t="s">
        <v>250</v>
      </c>
      <c r="C106" s="51">
        <v>16</v>
      </c>
      <c r="D106">
        <v>1</v>
      </c>
      <c r="E106">
        <f t="shared" si="5"/>
        <v>15</v>
      </c>
      <c r="F106" s="34" t="s">
        <v>30</v>
      </c>
      <c r="G106" s="79" t="s">
        <v>346</v>
      </c>
    </row>
    <row r="107" spans="1:7" x14ac:dyDescent="0.25">
      <c r="A107" s="32" t="s">
        <v>238</v>
      </c>
      <c r="B107" s="33" t="s">
        <v>251</v>
      </c>
      <c r="C107" s="51">
        <v>17</v>
      </c>
      <c r="D107">
        <v>1</v>
      </c>
      <c r="E107">
        <f t="shared" si="5"/>
        <v>16</v>
      </c>
      <c r="F107" s="34" t="s">
        <v>30</v>
      </c>
      <c r="G107" s="79" t="s">
        <v>346</v>
      </c>
    </row>
    <row r="108" spans="1:7" x14ac:dyDescent="0.25">
      <c r="A108" s="32" t="s">
        <v>238</v>
      </c>
      <c r="B108" s="33" t="s">
        <v>252</v>
      </c>
      <c r="C108" s="51">
        <v>11</v>
      </c>
      <c r="D108">
        <v>0</v>
      </c>
      <c r="E108">
        <f t="shared" si="5"/>
        <v>11</v>
      </c>
      <c r="F108" s="34" t="s">
        <v>30</v>
      </c>
      <c r="G108" s="79" t="s">
        <v>346</v>
      </c>
    </row>
    <row r="109" spans="1:7" x14ac:dyDescent="0.25">
      <c r="A109" s="32" t="s">
        <v>238</v>
      </c>
      <c r="B109" s="33" t="s">
        <v>253</v>
      </c>
      <c r="C109" s="51">
        <v>11</v>
      </c>
      <c r="D109">
        <v>1</v>
      </c>
      <c r="E109">
        <f t="shared" si="5"/>
        <v>10</v>
      </c>
      <c r="F109" s="34" t="s">
        <v>44</v>
      </c>
      <c r="G109" s="79" t="s">
        <v>346</v>
      </c>
    </row>
    <row r="110" spans="1:7" x14ac:dyDescent="0.25">
      <c r="A110" s="32" t="s">
        <v>238</v>
      </c>
      <c r="B110" s="33" t="s">
        <v>254</v>
      </c>
      <c r="C110" s="51">
        <v>14</v>
      </c>
      <c r="D110">
        <v>2</v>
      </c>
      <c r="E110">
        <f t="shared" si="5"/>
        <v>12</v>
      </c>
      <c r="F110" s="34" t="s">
        <v>30</v>
      </c>
      <c r="G110" s="79" t="s">
        <v>346</v>
      </c>
    </row>
    <row r="111" spans="1:7" x14ac:dyDescent="0.25">
      <c r="A111" s="55" t="s">
        <v>238</v>
      </c>
      <c r="B111" s="36">
        <f>SUBTOTAL(3,B95:B110)</f>
        <v>16</v>
      </c>
      <c r="C111" s="53">
        <f>SUBTOTAL(9,C95:C110)</f>
        <v>214</v>
      </c>
      <c r="D111" s="37">
        <f>SUBTOTAL(9,D95:D110)</f>
        <v>18</v>
      </c>
      <c r="E111" s="37">
        <f>SUBTOTAL(9,E95:E110)</f>
        <v>196</v>
      </c>
      <c r="F111" s="54">
        <f>COUNTIF(F95:F110,"Yes")</f>
        <v>14</v>
      </c>
    </row>
    <row r="112" spans="1:7" x14ac:dyDescent="0.25">
      <c r="A112" s="32" t="s">
        <v>255</v>
      </c>
      <c r="B112" s="33" t="s">
        <v>256</v>
      </c>
      <c r="C112" s="51">
        <v>6</v>
      </c>
      <c r="D112">
        <v>6</v>
      </c>
      <c r="E112">
        <v>0</v>
      </c>
      <c r="F112" s="34" t="s">
        <v>30</v>
      </c>
      <c r="G112" s="79" t="s">
        <v>345</v>
      </c>
    </row>
    <row r="113" spans="1:7" x14ac:dyDescent="0.25">
      <c r="A113" s="32" t="s">
        <v>255</v>
      </c>
      <c r="B113" s="33" t="s">
        <v>257</v>
      </c>
      <c r="C113" s="51">
        <v>5</v>
      </c>
      <c r="D113">
        <v>5</v>
      </c>
      <c r="E113">
        <v>0</v>
      </c>
      <c r="F113" s="34" t="s">
        <v>30</v>
      </c>
      <c r="G113" s="79" t="s">
        <v>345</v>
      </c>
    </row>
    <row r="114" spans="1:7" x14ac:dyDescent="0.25">
      <c r="A114" s="32" t="s">
        <v>255</v>
      </c>
      <c r="B114" s="33" t="s">
        <v>258</v>
      </c>
      <c r="C114" s="51">
        <v>6</v>
      </c>
      <c r="D114">
        <v>6</v>
      </c>
      <c r="E114">
        <v>0</v>
      </c>
      <c r="F114" s="34" t="s">
        <v>30</v>
      </c>
      <c r="G114" s="79" t="s">
        <v>345</v>
      </c>
    </row>
    <row r="115" spans="1:7" x14ac:dyDescent="0.25">
      <c r="A115" s="32" t="s">
        <v>255</v>
      </c>
      <c r="B115" s="33" t="s">
        <v>259</v>
      </c>
      <c r="C115" s="51">
        <v>4</v>
      </c>
      <c r="D115">
        <v>4</v>
      </c>
      <c r="E115">
        <v>0</v>
      </c>
      <c r="F115" s="34" t="s">
        <v>30</v>
      </c>
      <c r="G115" s="79" t="s">
        <v>345</v>
      </c>
    </row>
    <row r="116" spans="1:7" x14ac:dyDescent="0.25">
      <c r="A116" s="32" t="s">
        <v>255</v>
      </c>
      <c r="B116" s="33" t="s">
        <v>260</v>
      </c>
      <c r="C116" s="51">
        <v>3</v>
      </c>
      <c r="D116">
        <v>3</v>
      </c>
      <c r="E116">
        <v>0</v>
      </c>
      <c r="F116" s="34" t="s">
        <v>30</v>
      </c>
      <c r="G116" s="79" t="s">
        <v>345</v>
      </c>
    </row>
    <row r="117" spans="1:7" x14ac:dyDescent="0.25">
      <c r="A117" s="32" t="s">
        <v>255</v>
      </c>
      <c r="B117" s="33" t="s">
        <v>261</v>
      </c>
      <c r="C117" s="51">
        <v>4</v>
      </c>
      <c r="D117">
        <v>4</v>
      </c>
      <c r="E117">
        <v>0</v>
      </c>
      <c r="F117" s="34" t="s">
        <v>30</v>
      </c>
      <c r="G117" s="79" t="s">
        <v>345</v>
      </c>
    </row>
    <row r="118" spans="1:7" x14ac:dyDescent="0.25">
      <c r="A118" s="32" t="s">
        <v>255</v>
      </c>
      <c r="B118" s="33" t="s">
        <v>262</v>
      </c>
      <c r="C118" s="51">
        <v>13</v>
      </c>
      <c r="D118">
        <v>13</v>
      </c>
      <c r="E118">
        <v>0</v>
      </c>
      <c r="F118" s="34" t="s">
        <v>30</v>
      </c>
      <c r="G118" s="79" t="s">
        <v>345</v>
      </c>
    </row>
    <row r="119" spans="1:7" x14ac:dyDescent="0.25">
      <c r="A119" s="32" t="s">
        <v>255</v>
      </c>
      <c r="B119" s="33" t="s">
        <v>263</v>
      </c>
      <c r="C119" s="51">
        <v>8</v>
      </c>
      <c r="D119">
        <v>8</v>
      </c>
      <c r="E119">
        <v>0</v>
      </c>
      <c r="F119" s="34" t="s">
        <v>30</v>
      </c>
      <c r="G119" s="79" t="s">
        <v>345</v>
      </c>
    </row>
    <row r="120" spans="1:7" x14ac:dyDescent="0.25">
      <c r="A120" s="32" t="s">
        <v>255</v>
      </c>
      <c r="B120" s="33" t="s">
        <v>264</v>
      </c>
      <c r="C120" s="51">
        <v>7</v>
      </c>
      <c r="D120">
        <v>7</v>
      </c>
      <c r="E120">
        <v>0</v>
      </c>
      <c r="F120" s="34" t="s">
        <v>30</v>
      </c>
      <c r="G120" s="79" t="s">
        <v>345</v>
      </c>
    </row>
    <row r="121" spans="1:7" x14ac:dyDescent="0.25">
      <c r="A121" s="32" t="s">
        <v>255</v>
      </c>
      <c r="B121" s="33" t="s">
        <v>265</v>
      </c>
      <c r="C121" s="51">
        <v>4</v>
      </c>
      <c r="D121">
        <v>4</v>
      </c>
      <c r="E121">
        <v>0</v>
      </c>
      <c r="F121" s="34" t="s">
        <v>30</v>
      </c>
      <c r="G121" s="79" t="s">
        <v>345</v>
      </c>
    </row>
    <row r="122" spans="1:7" x14ac:dyDescent="0.25">
      <c r="A122" s="32" t="s">
        <v>255</v>
      </c>
      <c r="B122" s="33" t="s">
        <v>266</v>
      </c>
      <c r="C122" s="51">
        <v>3</v>
      </c>
      <c r="D122">
        <v>3</v>
      </c>
      <c r="E122">
        <v>0</v>
      </c>
      <c r="F122" s="34" t="s">
        <v>30</v>
      </c>
      <c r="G122" s="79" t="s">
        <v>345</v>
      </c>
    </row>
    <row r="123" spans="1:7" x14ac:dyDescent="0.25">
      <c r="A123" s="32" t="s">
        <v>255</v>
      </c>
      <c r="B123" s="33" t="s">
        <v>267</v>
      </c>
      <c r="C123" s="51">
        <v>6</v>
      </c>
      <c r="D123">
        <v>6</v>
      </c>
      <c r="E123">
        <v>0</v>
      </c>
      <c r="F123" s="34" t="s">
        <v>30</v>
      </c>
      <c r="G123" s="79" t="s">
        <v>345</v>
      </c>
    </row>
    <row r="124" spans="1:7" x14ac:dyDescent="0.25">
      <c r="A124" s="32" t="s">
        <v>255</v>
      </c>
      <c r="B124" s="33" t="s">
        <v>268</v>
      </c>
      <c r="C124" s="51">
        <v>2</v>
      </c>
      <c r="D124">
        <v>2</v>
      </c>
      <c r="E124">
        <v>0</v>
      </c>
      <c r="F124" s="34" t="s">
        <v>30</v>
      </c>
      <c r="G124" s="79" t="s">
        <v>345</v>
      </c>
    </row>
    <row r="125" spans="1:7" x14ac:dyDescent="0.25">
      <c r="A125" s="32" t="s">
        <v>255</v>
      </c>
      <c r="B125" s="33" t="s">
        <v>269</v>
      </c>
      <c r="C125" s="51">
        <v>5</v>
      </c>
      <c r="D125">
        <v>5</v>
      </c>
      <c r="E125">
        <v>0</v>
      </c>
      <c r="F125" s="34" t="s">
        <v>30</v>
      </c>
      <c r="G125" s="79" t="s">
        <v>345</v>
      </c>
    </row>
    <row r="126" spans="1:7" x14ac:dyDescent="0.25">
      <c r="A126" s="32" t="s">
        <v>255</v>
      </c>
      <c r="B126" s="33" t="s">
        <v>270</v>
      </c>
      <c r="C126" s="51">
        <v>7</v>
      </c>
      <c r="D126">
        <v>7</v>
      </c>
      <c r="E126">
        <v>0</v>
      </c>
      <c r="F126" s="34" t="s">
        <v>30</v>
      </c>
      <c r="G126" s="79" t="s">
        <v>345</v>
      </c>
    </row>
    <row r="127" spans="1:7" x14ac:dyDescent="0.25">
      <c r="A127" s="32" t="s">
        <v>255</v>
      </c>
      <c r="B127" s="33" t="s">
        <v>271</v>
      </c>
      <c r="C127" s="51">
        <v>4</v>
      </c>
      <c r="D127">
        <v>4</v>
      </c>
      <c r="E127">
        <v>0</v>
      </c>
      <c r="F127" s="34" t="s">
        <v>30</v>
      </c>
      <c r="G127" s="79" t="s">
        <v>345</v>
      </c>
    </row>
    <row r="128" spans="1:7" x14ac:dyDescent="0.25">
      <c r="A128" s="32" t="s">
        <v>255</v>
      </c>
      <c r="B128" s="33" t="s">
        <v>272</v>
      </c>
      <c r="C128" s="51">
        <v>9</v>
      </c>
      <c r="D128">
        <v>9</v>
      </c>
      <c r="E128">
        <v>0</v>
      </c>
      <c r="F128" s="34" t="s">
        <v>30</v>
      </c>
      <c r="G128" s="79" t="s">
        <v>345</v>
      </c>
    </row>
    <row r="129" spans="1:7" x14ac:dyDescent="0.25">
      <c r="A129" s="32" t="s">
        <v>255</v>
      </c>
      <c r="B129" s="33" t="s">
        <v>273</v>
      </c>
      <c r="C129" s="51">
        <v>8</v>
      </c>
      <c r="D129">
        <v>8</v>
      </c>
      <c r="E129">
        <v>0</v>
      </c>
      <c r="F129" s="34" t="s">
        <v>30</v>
      </c>
      <c r="G129" s="79" t="s">
        <v>345</v>
      </c>
    </row>
    <row r="130" spans="1:7" x14ac:dyDescent="0.25">
      <c r="A130" s="32" t="s">
        <v>255</v>
      </c>
      <c r="B130" s="33" t="s">
        <v>274</v>
      </c>
      <c r="C130" s="51">
        <v>10</v>
      </c>
      <c r="D130">
        <v>10</v>
      </c>
      <c r="E130">
        <v>0</v>
      </c>
      <c r="F130" s="34" t="s">
        <v>30</v>
      </c>
      <c r="G130" s="79" t="s">
        <v>345</v>
      </c>
    </row>
    <row r="131" spans="1:7" x14ac:dyDescent="0.25">
      <c r="A131" s="32" t="s">
        <v>255</v>
      </c>
      <c r="B131" s="33" t="s">
        <v>275</v>
      </c>
      <c r="C131" s="51">
        <v>4</v>
      </c>
      <c r="D131">
        <v>4</v>
      </c>
      <c r="E131">
        <v>0</v>
      </c>
      <c r="F131" s="34" t="s">
        <v>30</v>
      </c>
      <c r="G131" s="79" t="s">
        <v>345</v>
      </c>
    </row>
    <row r="132" spans="1:7" x14ac:dyDescent="0.25">
      <c r="A132" s="32" t="s">
        <v>255</v>
      </c>
      <c r="B132" s="33" t="s">
        <v>276</v>
      </c>
      <c r="C132" s="51">
        <v>3</v>
      </c>
      <c r="D132">
        <v>3</v>
      </c>
      <c r="E132">
        <v>0</v>
      </c>
      <c r="F132" s="34" t="s">
        <v>30</v>
      </c>
      <c r="G132" s="79" t="s">
        <v>345</v>
      </c>
    </row>
    <row r="133" spans="1:7" x14ac:dyDescent="0.25">
      <c r="A133" s="32" t="s">
        <v>255</v>
      </c>
      <c r="B133" s="33" t="s">
        <v>277</v>
      </c>
      <c r="C133" s="51">
        <v>3</v>
      </c>
      <c r="D133">
        <v>3</v>
      </c>
      <c r="E133">
        <v>0</v>
      </c>
      <c r="F133" s="34" t="s">
        <v>30</v>
      </c>
      <c r="G133" s="79" t="s">
        <v>345</v>
      </c>
    </row>
    <row r="134" spans="1:7" x14ac:dyDescent="0.25">
      <c r="A134" s="32" t="s">
        <v>255</v>
      </c>
      <c r="B134" s="33" t="s">
        <v>278</v>
      </c>
      <c r="C134" s="51">
        <v>3</v>
      </c>
      <c r="D134">
        <v>3</v>
      </c>
      <c r="E134">
        <v>0</v>
      </c>
      <c r="F134" s="34" t="s">
        <v>30</v>
      </c>
      <c r="G134" s="79" t="s">
        <v>345</v>
      </c>
    </row>
    <row r="135" spans="1:7" x14ac:dyDescent="0.25">
      <c r="A135" s="55" t="s">
        <v>255</v>
      </c>
      <c r="B135" s="36">
        <f>SUBTOTAL(3,B112:B134)</f>
        <v>23</v>
      </c>
      <c r="C135" s="53">
        <f>SUBTOTAL(9,C112:C134)</f>
        <v>127</v>
      </c>
      <c r="D135" s="37">
        <f>SUBTOTAL(9,D112:D134)</f>
        <v>127</v>
      </c>
      <c r="E135" s="37">
        <f>SUBTOTAL(9,E112:E134)</f>
        <v>0</v>
      </c>
      <c r="F135" s="54">
        <f>COUNTIF(F112:F134,"Yes")</f>
        <v>23</v>
      </c>
    </row>
    <row r="136" spans="1:7" x14ac:dyDescent="0.25">
      <c r="A136" s="50" t="s">
        <v>279</v>
      </c>
      <c r="B136" s="33" t="s">
        <v>280</v>
      </c>
      <c r="C136" s="51">
        <v>11</v>
      </c>
      <c r="D136">
        <v>5</v>
      </c>
      <c r="E136">
        <f>C136-D136</f>
        <v>6</v>
      </c>
      <c r="F136" s="34" t="s">
        <v>30</v>
      </c>
      <c r="G136" s="79" t="s">
        <v>346</v>
      </c>
    </row>
    <row r="137" spans="1:7" x14ac:dyDescent="0.25">
      <c r="A137" s="50" t="s">
        <v>279</v>
      </c>
      <c r="B137" s="33" t="s">
        <v>281</v>
      </c>
      <c r="C137" s="51">
        <v>10</v>
      </c>
      <c r="D137">
        <v>0</v>
      </c>
      <c r="E137">
        <f t="shared" ref="E137:E153" si="6">C137-D137</f>
        <v>10</v>
      </c>
      <c r="F137" s="34" t="s">
        <v>30</v>
      </c>
      <c r="G137" s="79" t="s">
        <v>346</v>
      </c>
    </row>
    <row r="138" spans="1:7" x14ac:dyDescent="0.25">
      <c r="A138" s="50" t="s">
        <v>279</v>
      </c>
      <c r="B138" s="33" t="s">
        <v>282</v>
      </c>
      <c r="C138" s="51">
        <v>6</v>
      </c>
      <c r="D138">
        <v>5</v>
      </c>
      <c r="E138">
        <f t="shared" si="6"/>
        <v>1</v>
      </c>
      <c r="F138" s="34" t="s">
        <v>30</v>
      </c>
      <c r="G138" s="79" t="s">
        <v>346</v>
      </c>
    </row>
    <row r="139" spans="1:7" x14ac:dyDescent="0.25">
      <c r="A139" s="50" t="s">
        <v>279</v>
      </c>
      <c r="B139" s="33" t="s">
        <v>283</v>
      </c>
      <c r="C139" s="51">
        <v>9</v>
      </c>
      <c r="D139">
        <v>5</v>
      </c>
      <c r="E139">
        <f t="shared" si="6"/>
        <v>4</v>
      </c>
      <c r="F139" s="34" t="s">
        <v>30</v>
      </c>
      <c r="G139" s="79" t="s">
        <v>346</v>
      </c>
    </row>
    <row r="140" spans="1:7" x14ac:dyDescent="0.25">
      <c r="A140" s="50" t="s">
        <v>279</v>
      </c>
      <c r="B140" s="33" t="s">
        <v>284</v>
      </c>
      <c r="C140" s="51">
        <v>11</v>
      </c>
      <c r="D140">
        <v>6</v>
      </c>
      <c r="E140">
        <f t="shared" si="6"/>
        <v>5</v>
      </c>
      <c r="F140" s="34" t="s">
        <v>30</v>
      </c>
      <c r="G140" s="79" t="s">
        <v>346</v>
      </c>
    </row>
    <row r="141" spans="1:7" x14ac:dyDescent="0.25">
      <c r="A141" s="50" t="s">
        <v>279</v>
      </c>
      <c r="B141" s="33" t="s">
        <v>285</v>
      </c>
      <c r="C141" s="51">
        <v>13</v>
      </c>
      <c r="D141">
        <v>5</v>
      </c>
      <c r="E141">
        <f t="shared" si="6"/>
        <v>8</v>
      </c>
      <c r="F141" s="34" t="s">
        <v>30</v>
      </c>
      <c r="G141" s="79" t="s">
        <v>346</v>
      </c>
    </row>
    <row r="142" spans="1:7" x14ac:dyDescent="0.25">
      <c r="A142" s="50" t="s">
        <v>279</v>
      </c>
      <c r="B142" s="33" t="s">
        <v>286</v>
      </c>
      <c r="C142" s="51">
        <v>23</v>
      </c>
      <c r="D142">
        <v>7</v>
      </c>
      <c r="E142">
        <f t="shared" si="6"/>
        <v>16</v>
      </c>
      <c r="F142" s="34" t="s">
        <v>30</v>
      </c>
      <c r="G142" s="79" t="s">
        <v>346</v>
      </c>
    </row>
    <row r="143" spans="1:7" x14ac:dyDescent="0.25">
      <c r="A143" s="50" t="s">
        <v>279</v>
      </c>
      <c r="B143" s="33" t="s">
        <v>287</v>
      </c>
      <c r="C143" s="51">
        <v>17</v>
      </c>
      <c r="D143">
        <v>5</v>
      </c>
      <c r="E143">
        <f t="shared" si="6"/>
        <v>12</v>
      </c>
      <c r="F143" s="34" t="s">
        <v>30</v>
      </c>
      <c r="G143" s="79" t="s">
        <v>346</v>
      </c>
    </row>
    <row r="144" spans="1:7" x14ac:dyDescent="0.25">
      <c r="A144" s="50" t="s">
        <v>279</v>
      </c>
      <c r="B144" s="33" t="s">
        <v>288</v>
      </c>
      <c r="C144" s="51">
        <v>8</v>
      </c>
      <c r="D144">
        <v>5</v>
      </c>
      <c r="E144">
        <f t="shared" si="6"/>
        <v>3</v>
      </c>
      <c r="F144" s="34" t="s">
        <v>30</v>
      </c>
      <c r="G144" s="79" t="s">
        <v>346</v>
      </c>
    </row>
    <row r="145" spans="1:7" x14ac:dyDescent="0.25">
      <c r="A145" s="50" t="s">
        <v>279</v>
      </c>
      <c r="B145" s="33" t="s">
        <v>289</v>
      </c>
      <c r="C145" s="51">
        <v>7</v>
      </c>
      <c r="D145">
        <v>5</v>
      </c>
      <c r="E145">
        <f t="shared" si="6"/>
        <v>2</v>
      </c>
      <c r="F145" s="34" t="s">
        <v>30</v>
      </c>
      <c r="G145" s="79" t="s">
        <v>346</v>
      </c>
    </row>
    <row r="146" spans="1:7" x14ac:dyDescent="0.25">
      <c r="A146" s="50" t="s">
        <v>279</v>
      </c>
      <c r="B146" s="33" t="s">
        <v>290</v>
      </c>
      <c r="C146" s="51">
        <v>16</v>
      </c>
      <c r="D146">
        <v>3</v>
      </c>
      <c r="E146">
        <f t="shared" si="6"/>
        <v>13</v>
      </c>
      <c r="F146" s="34" t="s">
        <v>30</v>
      </c>
      <c r="G146" s="79" t="s">
        <v>346</v>
      </c>
    </row>
    <row r="147" spans="1:7" x14ac:dyDescent="0.25">
      <c r="A147" s="50" t="s">
        <v>279</v>
      </c>
      <c r="B147" s="33" t="s">
        <v>291</v>
      </c>
      <c r="C147" s="51">
        <v>12</v>
      </c>
      <c r="D147">
        <v>0</v>
      </c>
      <c r="E147">
        <f t="shared" si="6"/>
        <v>12</v>
      </c>
      <c r="F147" s="34" t="s">
        <v>30</v>
      </c>
      <c r="G147" s="79" t="s">
        <v>346</v>
      </c>
    </row>
    <row r="148" spans="1:7" x14ac:dyDescent="0.25">
      <c r="A148" s="50" t="s">
        <v>279</v>
      </c>
      <c r="B148" s="33" t="s">
        <v>353</v>
      </c>
      <c r="C148" s="51">
        <v>8</v>
      </c>
      <c r="D148">
        <v>0</v>
      </c>
      <c r="E148">
        <f t="shared" si="6"/>
        <v>8</v>
      </c>
      <c r="F148" s="34" t="s">
        <v>30</v>
      </c>
      <c r="G148" s="79" t="s">
        <v>346</v>
      </c>
    </row>
    <row r="149" spans="1:7" x14ac:dyDescent="0.25">
      <c r="A149" s="50" t="s">
        <v>279</v>
      </c>
      <c r="B149" s="33" t="s">
        <v>292</v>
      </c>
      <c r="C149" s="51">
        <v>9</v>
      </c>
      <c r="D149">
        <v>0</v>
      </c>
      <c r="E149">
        <f t="shared" si="6"/>
        <v>9</v>
      </c>
      <c r="F149" s="34" t="s">
        <v>30</v>
      </c>
      <c r="G149" s="79" t="s">
        <v>346</v>
      </c>
    </row>
    <row r="150" spans="1:7" x14ac:dyDescent="0.25">
      <c r="A150" s="50" t="s">
        <v>279</v>
      </c>
      <c r="B150" s="33" t="s">
        <v>293</v>
      </c>
      <c r="C150" s="51">
        <v>21</v>
      </c>
      <c r="D150">
        <v>5</v>
      </c>
      <c r="E150">
        <f t="shared" si="6"/>
        <v>16</v>
      </c>
      <c r="F150" s="34" t="s">
        <v>30</v>
      </c>
      <c r="G150" s="79" t="s">
        <v>346</v>
      </c>
    </row>
    <row r="151" spans="1:7" x14ac:dyDescent="0.25">
      <c r="A151" s="50" t="s">
        <v>279</v>
      </c>
      <c r="B151" s="33" t="s">
        <v>294</v>
      </c>
      <c r="C151" s="51">
        <v>8</v>
      </c>
      <c r="D151">
        <v>5</v>
      </c>
      <c r="E151">
        <f t="shared" si="6"/>
        <v>3</v>
      </c>
      <c r="F151" s="34" t="s">
        <v>30</v>
      </c>
      <c r="G151" s="79" t="s">
        <v>346</v>
      </c>
    </row>
    <row r="152" spans="1:7" x14ac:dyDescent="0.25">
      <c r="A152" s="50" t="s">
        <v>279</v>
      </c>
      <c r="B152" s="33" t="s">
        <v>295</v>
      </c>
      <c r="C152" s="51">
        <v>8</v>
      </c>
      <c r="D152">
        <v>5</v>
      </c>
      <c r="E152">
        <f t="shared" si="6"/>
        <v>3</v>
      </c>
      <c r="F152" s="34" t="s">
        <v>30</v>
      </c>
      <c r="G152" s="79" t="s">
        <v>346</v>
      </c>
    </row>
    <row r="153" spans="1:7" x14ac:dyDescent="0.25">
      <c r="A153" s="50" t="s">
        <v>279</v>
      </c>
      <c r="B153" s="33" t="s">
        <v>296</v>
      </c>
      <c r="C153" s="51">
        <v>10</v>
      </c>
      <c r="D153">
        <v>3</v>
      </c>
      <c r="E153">
        <f t="shared" si="6"/>
        <v>7</v>
      </c>
      <c r="F153" s="34" t="s">
        <v>30</v>
      </c>
      <c r="G153" s="79" t="s">
        <v>346</v>
      </c>
    </row>
    <row r="154" spans="1:7" ht="15.75" thickBot="1" x14ac:dyDescent="0.3">
      <c r="A154" s="58" t="s">
        <v>279</v>
      </c>
      <c r="B154" s="59">
        <f>SUBTOTAL(3,B136:B153)</f>
        <v>18</v>
      </c>
      <c r="C154" s="48">
        <f>SUBTOTAL(9,C136:C153)</f>
        <v>207</v>
      </c>
      <c r="D154" s="47">
        <f>SUBTOTAL(9,D136:D153)</f>
        <v>69</v>
      </c>
      <c r="E154" s="47">
        <f>SUBTOTAL(9,E136:E153)</f>
        <v>138</v>
      </c>
      <c r="F154" s="48">
        <f>COUNTIF(F136:F153,"Yes")</f>
        <v>18</v>
      </c>
    </row>
    <row r="155" spans="1:7" ht="15.75" thickTop="1" x14ac:dyDescent="0.25">
      <c r="A155" s="100" t="s">
        <v>93</v>
      </c>
      <c r="B155" s="93">
        <f>B154+B135+B111+B94+B91+B68+B52+B32+B18+B16</f>
        <v>143</v>
      </c>
      <c r="C155" s="93">
        <f>C154+C135+C111+C94+C91+C68+C52+C32+C18+C16</f>
        <v>1253</v>
      </c>
      <c r="D155" s="93">
        <f>D154+D135+D111+D94+D91+D68+D52+D32+D18+D16</f>
        <v>807</v>
      </c>
      <c r="E155" s="93">
        <f>E154+E135+E111+E94+E91+E68+E52+E32+E18+E16</f>
        <v>446</v>
      </c>
      <c r="F155" s="93">
        <f>F154+F135+F111+F94+F91+F68+F52+F32+F18+F16</f>
        <v>139</v>
      </c>
    </row>
    <row r="156" spans="1:7" x14ac:dyDescent="0.25">
      <c r="A156" s="37"/>
      <c r="B156" s="37"/>
      <c r="C156" s="52"/>
      <c r="D156" s="37"/>
      <c r="E156" s="37"/>
      <c r="F156" s="60"/>
    </row>
    <row r="157" spans="1:7" x14ac:dyDescent="0.25">
      <c r="A157" s="112" t="s">
        <v>343</v>
      </c>
      <c r="B157" s="112"/>
      <c r="C157" s="112"/>
      <c r="E157" s="86" t="s">
        <v>348</v>
      </c>
      <c r="F157" s="31"/>
      <c r="G157" s="91">
        <f>D155/C155</f>
        <v>0.64405426975259372</v>
      </c>
    </row>
    <row r="158" spans="1:7" x14ac:dyDescent="0.25">
      <c r="A158" s="112" t="s">
        <v>344</v>
      </c>
      <c r="B158" s="112"/>
      <c r="C158" s="112"/>
      <c r="E158" s="86" t="s">
        <v>349</v>
      </c>
      <c r="F158" s="31"/>
      <c r="G158" s="92">
        <f>E155/C155</f>
        <v>0.35594573024740622</v>
      </c>
    </row>
    <row r="159" spans="1:7" x14ac:dyDescent="0.25">
      <c r="A159" s="50"/>
      <c r="F159" s="2"/>
    </row>
  </sheetData>
  <mergeCells count="2">
    <mergeCell ref="A157:C157"/>
    <mergeCell ref="A158:C1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workbookViewId="0">
      <selection activeCell="E31" sqref="E31"/>
    </sheetView>
  </sheetViews>
  <sheetFormatPr defaultRowHeight="15" x14ac:dyDescent="0.25"/>
  <cols>
    <col min="1" max="1" width="19" customWidth="1"/>
    <col min="2" max="2" width="21" customWidth="1"/>
    <col min="3" max="3" width="20.5703125" customWidth="1"/>
    <col min="4" max="4" width="22.42578125" customWidth="1"/>
    <col min="5" max="5" width="23.28515625" customWidth="1"/>
    <col min="6" max="6" width="19.7109375" customWidth="1"/>
    <col min="7" max="7" width="14" customWidth="1"/>
  </cols>
  <sheetData>
    <row r="1" spans="1:7" ht="45" customHeight="1" x14ac:dyDescent="0.25">
      <c r="A1" s="102" t="s">
        <v>25</v>
      </c>
      <c r="B1" s="103" t="s">
        <v>26</v>
      </c>
      <c r="C1" s="103" t="s">
        <v>22</v>
      </c>
      <c r="D1" s="103" t="s">
        <v>27</v>
      </c>
      <c r="E1" s="105" t="s">
        <v>341</v>
      </c>
      <c r="F1" s="104" t="s">
        <v>28</v>
      </c>
      <c r="G1" s="106" t="s">
        <v>342</v>
      </c>
    </row>
    <row r="2" spans="1:7" x14ac:dyDescent="0.25">
      <c r="A2" s="61" t="s">
        <v>9</v>
      </c>
      <c r="B2" s="65" t="s">
        <v>297</v>
      </c>
      <c r="C2" s="62">
        <v>14</v>
      </c>
      <c r="D2" s="63">
        <v>6</v>
      </c>
      <c r="E2" s="63">
        <f>C2-D2</f>
        <v>8</v>
      </c>
      <c r="F2" s="64" t="s">
        <v>30</v>
      </c>
      <c r="G2" s="79" t="s">
        <v>354</v>
      </c>
    </row>
    <row r="3" spans="1:7" x14ac:dyDescent="0.25">
      <c r="A3" s="61" t="s">
        <v>9</v>
      </c>
      <c r="B3" s="65" t="s">
        <v>298</v>
      </c>
      <c r="C3" s="62">
        <v>4</v>
      </c>
      <c r="D3" s="63">
        <v>4</v>
      </c>
      <c r="E3" s="63">
        <f t="shared" ref="E3:E19" si="0">C3-D3</f>
        <v>0</v>
      </c>
      <c r="F3" s="64" t="s">
        <v>30</v>
      </c>
      <c r="G3" s="79" t="s">
        <v>345</v>
      </c>
    </row>
    <row r="4" spans="1:7" x14ac:dyDescent="0.25">
      <c r="A4" s="61" t="s">
        <v>9</v>
      </c>
      <c r="B4" s="65" t="s">
        <v>299</v>
      </c>
      <c r="C4" s="62">
        <v>5</v>
      </c>
      <c r="D4" s="63">
        <v>4</v>
      </c>
      <c r="E4" s="63">
        <f t="shared" si="0"/>
        <v>1</v>
      </c>
      <c r="F4" s="64" t="s">
        <v>30</v>
      </c>
      <c r="G4" s="79" t="s">
        <v>354</v>
      </c>
    </row>
    <row r="5" spans="1:7" x14ac:dyDescent="0.25">
      <c r="A5" s="61" t="s">
        <v>9</v>
      </c>
      <c r="B5" s="65" t="s">
        <v>300</v>
      </c>
      <c r="C5" s="62">
        <v>5</v>
      </c>
      <c r="D5" s="63">
        <v>5</v>
      </c>
      <c r="E5" s="63">
        <f t="shared" si="0"/>
        <v>0</v>
      </c>
      <c r="F5" s="64" t="s">
        <v>30</v>
      </c>
      <c r="G5" s="79" t="s">
        <v>345</v>
      </c>
    </row>
    <row r="6" spans="1:7" x14ac:dyDescent="0.25">
      <c r="A6" s="61" t="s">
        <v>9</v>
      </c>
      <c r="B6" s="65" t="s">
        <v>301</v>
      </c>
      <c r="C6" s="62">
        <v>3</v>
      </c>
      <c r="D6" s="63">
        <v>0</v>
      </c>
      <c r="E6" s="63">
        <f t="shared" si="0"/>
        <v>3</v>
      </c>
      <c r="F6" s="64" t="s">
        <v>30</v>
      </c>
      <c r="G6" s="79" t="s">
        <v>354</v>
      </c>
    </row>
    <row r="7" spans="1:7" x14ac:dyDescent="0.25">
      <c r="A7" s="61" t="s">
        <v>9</v>
      </c>
      <c r="B7" s="65" t="s">
        <v>302</v>
      </c>
      <c r="C7" s="62">
        <v>4</v>
      </c>
      <c r="D7" s="63">
        <v>1</v>
      </c>
      <c r="E7" s="63">
        <f t="shared" si="0"/>
        <v>3</v>
      </c>
      <c r="F7" s="64" t="s">
        <v>30</v>
      </c>
      <c r="G7" s="79" t="s">
        <v>354</v>
      </c>
    </row>
    <row r="8" spans="1:7" x14ac:dyDescent="0.25">
      <c r="A8" s="61" t="s">
        <v>9</v>
      </c>
      <c r="B8" s="65" t="s">
        <v>303</v>
      </c>
      <c r="C8" s="62">
        <v>7</v>
      </c>
      <c r="D8" s="63">
        <v>2</v>
      </c>
      <c r="E8" s="63">
        <f t="shared" si="0"/>
        <v>5</v>
      </c>
      <c r="F8" s="64" t="s">
        <v>30</v>
      </c>
      <c r="G8" s="79" t="s">
        <v>354</v>
      </c>
    </row>
    <row r="9" spans="1:7" x14ac:dyDescent="0.25">
      <c r="A9" s="61" t="s">
        <v>9</v>
      </c>
      <c r="B9" s="65" t="s">
        <v>304</v>
      </c>
      <c r="C9" s="62">
        <v>7</v>
      </c>
      <c r="D9" s="63">
        <v>7</v>
      </c>
      <c r="E9" s="63">
        <f t="shared" si="0"/>
        <v>0</v>
      </c>
      <c r="F9" s="64" t="s">
        <v>30</v>
      </c>
      <c r="G9" s="79" t="s">
        <v>345</v>
      </c>
    </row>
    <row r="10" spans="1:7" x14ac:dyDescent="0.25">
      <c r="A10" s="61" t="s">
        <v>9</v>
      </c>
      <c r="B10" s="65" t="s">
        <v>305</v>
      </c>
      <c r="C10" s="62">
        <v>7</v>
      </c>
      <c r="D10" s="63">
        <v>7</v>
      </c>
      <c r="E10" s="63">
        <f t="shared" si="0"/>
        <v>0</v>
      </c>
      <c r="F10" s="64" t="s">
        <v>30</v>
      </c>
      <c r="G10" s="79" t="s">
        <v>345</v>
      </c>
    </row>
    <row r="11" spans="1:7" x14ac:dyDescent="0.25">
      <c r="A11" s="61" t="s">
        <v>9</v>
      </c>
      <c r="B11" s="65" t="s">
        <v>306</v>
      </c>
      <c r="C11" s="62">
        <v>7</v>
      </c>
      <c r="D11" s="63">
        <v>7</v>
      </c>
      <c r="E11" s="63">
        <f t="shared" si="0"/>
        <v>0</v>
      </c>
      <c r="F11" s="64" t="s">
        <v>30</v>
      </c>
      <c r="G11" s="79" t="s">
        <v>345</v>
      </c>
    </row>
    <row r="12" spans="1:7" x14ac:dyDescent="0.25">
      <c r="A12" s="61" t="s">
        <v>9</v>
      </c>
      <c r="B12" s="65" t="s">
        <v>307</v>
      </c>
      <c r="C12" s="62">
        <v>8</v>
      </c>
      <c r="D12" s="63">
        <v>0</v>
      </c>
      <c r="E12" s="63">
        <f t="shared" si="0"/>
        <v>8</v>
      </c>
      <c r="F12" s="64" t="s">
        <v>30</v>
      </c>
      <c r="G12" s="79" t="s">
        <v>354</v>
      </c>
    </row>
    <row r="13" spans="1:7" x14ac:dyDescent="0.25">
      <c r="A13" s="32" t="s">
        <v>9</v>
      </c>
      <c r="B13" s="66" t="s">
        <v>308</v>
      </c>
      <c r="C13" s="41">
        <v>9</v>
      </c>
      <c r="D13">
        <v>9</v>
      </c>
      <c r="E13" s="63">
        <f t="shared" si="0"/>
        <v>0</v>
      </c>
      <c r="F13" s="64" t="s">
        <v>30</v>
      </c>
      <c r="G13" s="79" t="s">
        <v>345</v>
      </c>
    </row>
    <row r="14" spans="1:7" x14ac:dyDescent="0.25">
      <c r="A14" s="32" t="s">
        <v>9</v>
      </c>
      <c r="B14" s="66" t="s">
        <v>309</v>
      </c>
      <c r="C14" s="41">
        <v>6</v>
      </c>
      <c r="D14">
        <v>6</v>
      </c>
      <c r="E14" s="63">
        <f t="shared" si="0"/>
        <v>0</v>
      </c>
      <c r="F14" s="64" t="s">
        <v>30</v>
      </c>
      <c r="G14" s="79" t="s">
        <v>345</v>
      </c>
    </row>
    <row r="15" spans="1:7" x14ac:dyDescent="0.25">
      <c r="A15" s="32" t="s">
        <v>9</v>
      </c>
      <c r="B15" s="66" t="s">
        <v>310</v>
      </c>
      <c r="C15" s="41">
        <v>5</v>
      </c>
      <c r="D15">
        <v>5</v>
      </c>
      <c r="E15" s="63">
        <f t="shared" si="0"/>
        <v>0</v>
      </c>
      <c r="F15" s="64" t="s">
        <v>30</v>
      </c>
      <c r="G15" s="79" t="s">
        <v>345</v>
      </c>
    </row>
    <row r="16" spans="1:7" x14ac:dyDescent="0.25">
      <c r="A16" s="32" t="s">
        <v>9</v>
      </c>
      <c r="B16" s="66" t="s">
        <v>311</v>
      </c>
      <c r="C16" s="41">
        <v>9</v>
      </c>
      <c r="D16">
        <v>9</v>
      </c>
      <c r="E16" s="63">
        <f t="shared" si="0"/>
        <v>0</v>
      </c>
      <c r="F16" s="64" t="s">
        <v>30</v>
      </c>
      <c r="G16" s="79" t="s">
        <v>345</v>
      </c>
    </row>
    <row r="17" spans="1:7" x14ac:dyDescent="0.25">
      <c r="A17" s="32" t="s">
        <v>9</v>
      </c>
      <c r="B17" s="66" t="s">
        <v>312</v>
      </c>
      <c r="C17" s="41">
        <v>9</v>
      </c>
      <c r="D17">
        <v>9</v>
      </c>
      <c r="E17" s="63">
        <f t="shared" si="0"/>
        <v>0</v>
      </c>
      <c r="F17" s="64" t="s">
        <v>30</v>
      </c>
      <c r="G17" s="79" t="s">
        <v>345</v>
      </c>
    </row>
    <row r="18" spans="1:7" x14ac:dyDescent="0.25">
      <c r="A18" s="32" t="s">
        <v>9</v>
      </c>
      <c r="B18" s="66" t="s">
        <v>313</v>
      </c>
      <c r="C18" s="41">
        <v>9</v>
      </c>
      <c r="D18">
        <v>9</v>
      </c>
      <c r="E18" s="63">
        <f t="shared" si="0"/>
        <v>0</v>
      </c>
      <c r="F18" s="64" t="s">
        <v>30</v>
      </c>
      <c r="G18" s="79" t="s">
        <v>345</v>
      </c>
    </row>
    <row r="19" spans="1:7" x14ac:dyDescent="0.25">
      <c r="A19" s="32" t="s">
        <v>9</v>
      </c>
      <c r="B19" s="66" t="s">
        <v>314</v>
      </c>
      <c r="C19" s="41">
        <v>9</v>
      </c>
      <c r="D19">
        <v>9</v>
      </c>
      <c r="E19" s="63">
        <f t="shared" si="0"/>
        <v>0</v>
      </c>
      <c r="F19" s="64" t="s">
        <v>30</v>
      </c>
      <c r="G19" s="79" t="s">
        <v>345</v>
      </c>
    </row>
    <row r="20" spans="1:7" ht="15.75" thickBot="1" x14ac:dyDescent="0.3">
      <c r="A20" s="96" t="s">
        <v>9</v>
      </c>
      <c r="B20" s="59">
        <f>SUBTOTAL(3,B2:B19)</f>
        <v>18</v>
      </c>
      <c r="C20" s="47">
        <f>SUBTOTAL(9,C2:C19)</f>
        <v>127</v>
      </c>
      <c r="D20" s="47">
        <f>SUBTOTAL(9,D2:D19)</f>
        <v>99</v>
      </c>
      <c r="E20" s="47">
        <f>SUBTOTAL(9,E2:E19)</f>
        <v>28</v>
      </c>
      <c r="F20" s="97">
        <f>COUNTIF(F2:F19,"Yes")</f>
        <v>18</v>
      </c>
      <c r="G20" s="79"/>
    </row>
    <row r="21" spans="1:7" ht="15.75" thickTop="1" x14ac:dyDescent="0.25">
      <c r="A21" s="35" t="s">
        <v>93</v>
      </c>
      <c r="B21" s="95">
        <f>SUBTOTAL(3,B2:B19)</f>
        <v>18</v>
      </c>
      <c r="C21" s="93">
        <f>SUBTOTAL(9,C2:C19)</f>
        <v>127</v>
      </c>
      <c r="D21" s="93">
        <f>SUBTOTAL(9,D2:D19)</f>
        <v>99</v>
      </c>
      <c r="E21" s="93">
        <f>SUBTOTAL(9,E2:E19)</f>
        <v>28</v>
      </c>
      <c r="F21" s="94">
        <f>COUNTIF(F2:F19,"Yes")</f>
        <v>18</v>
      </c>
      <c r="G21" s="79"/>
    </row>
    <row r="22" spans="1:7" x14ac:dyDescent="0.25">
      <c r="A22" s="33"/>
      <c r="B22" s="33"/>
      <c r="E22" s="30"/>
      <c r="F22" s="40"/>
    </row>
    <row r="23" spans="1:7" x14ac:dyDescent="0.25">
      <c r="A23" s="112" t="s">
        <v>343</v>
      </c>
      <c r="B23" s="112"/>
      <c r="C23" s="112"/>
      <c r="E23" s="86" t="s">
        <v>348</v>
      </c>
      <c r="F23" s="31"/>
      <c r="G23" s="91">
        <f>D21/C21</f>
        <v>0.77952755905511806</v>
      </c>
    </row>
    <row r="24" spans="1:7" x14ac:dyDescent="0.25">
      <c r="A24" s="112" t="s">
        <v>344</v>
      </c>
      <c r="B24" s="112"/>
      <c r="C24" s="112"/>
      <c r="E24" s="86" t="s">
        <v>349</v>
      </c>
      <c r="F24" s="31"/>
      <c r="G24" s="92">
        <f>E21/C21</f>
        <v>0.22047244094488189</v>
      </c>
    </row>
    <row r="25" spans="1:7" x14ac:dyDescent="0.25">
      <c r="A25" s="33"/>
      <c r="B25" s="33"/>
      <c r="E25" s="30"/>
      <c r="F25" s="40"/>
    </row>
  </sheetData>
  <mergeCells count="2">
    <mergeCell ref="A23:C23"/>
    <mergeCell ref="A24:C2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26" sqref="G26"/>
    </sheetView>
  </sheetViews>
  <sheetFormatPr defaultRowHeight="15" x14ac:dyDescent="0.25"/>
  <cols>
    <col min="1" max="1" width="21" customWidth="1"/>
    <col min="2" max="2" width="18.28515625" customWidth="1"/>
    <col min="3" max="3" width="20.140625" customWidth="1"/>
    <col min="4" max="4" width="21.5703125" customWidth="1"/>
    <col min="5" max="5" width="26.42578125" customWidth="1"/>
    <col min="6" max="6" width="18" customWidth="1"/>
    <col min="7" max="7" width="15.140625" customWidth="1"/>
  </cols>
  <sheetData>
    <row r="1" spans="1:7" ht="25.5" x14ac:dyDescent="0.25">
      <c r="A1" s="102" t="s">
        <v>25</v>
      </c>
      <c r="B1" s="103" t="s">
        <v>26</v>
      </c>
      <c r="C1" s="103" t="s">
        <v>22</v>
      </c>
      <c r="D1" s="103" t="s">
        <v>27</v>
      </c>
      <c r="E1" s="105" t="s">
        <v>341</v>
      </c>
      <c r="F1" s="104" t="s">
        <v>28</v>
      </c>
      <c r="G1" s="106" t="s">
        <v>342</v>
      </c>
    </row>
    <row r="2" spans="1:7" x14ac:dyDescent="0.25">
      <c r="A2" s="32" t="s">
        <v>315</v>
      </c>
      <c r="B2" s="41" t="s">
        <v>316</v>
      </c>
      <c r="C2" s="41">
        <v>7</v>
      </c>
      <c r="D2">
        <v>4</v>
      </c>
      <c r="E2">
        <f>C2-D2</f>
        <v>3</v>
      </c>
      <c r="F2" s="34" t="s">
        <v>30</v>
      </c>
      <c r="G2" s="79" t="s">
        <v>346</v>
      </c>
    </row>
    <row r="3" spans="1:7" x14ac:dyDescent="0.25">
      <c r="A3" s="32" t="s">
        <v>315</v>
      </c>
      <c r="B3" s="41" t="s">
        <v>317</v>
      </c>
      <c r="C3" s="41">
        <v>5</v>
      </c>
      <c r="D3">
        <v>3</v>
      </c>
      <c r="E3">
        <f t="shared" ref="E3:E23" si="0">C3-D3</f>
        <v>2</v>
      </c>
      <c r="F3" s="34" t="s">
        <v>30</v>
      </c>
      <c r="G3" s="79" t="s">
        <v>346</v>
      </c>
    </row>
    <row r="4" spans="1:7" x14ac:dyDescent="0.25">
      <c r="A4" s="32" t="s">
        <v>315</v>
      </c>
      <c r="B4" s="41" t="s">
        <v>318</v>
      </c>
      <c r="C4" s="41">
        <v>5</v>
      </c>
      <c r="D4">
        <v>2</v>
      </c>
      <c r="E4">
        <f t="shared" si="0"/>
        <v>3</v>
      </c>
      <c r="F4" s="34" t="s">
        <v>30</v>
      </c>
      <c r="G4" s="79" t="s">
        <v>346</v>
      </c>
    </row>
    <row r="5" spans="1:7" x14ac:dyDescent="0.25">
      <c r="A5" s="32" t="s">
        <v>315</v>
      </c>
      <c r="B5" s="41" t="s">
        <v>319</v>
      </c>
      <c r="C5" s="41">
        <v>6</v>
      </c>
      <c r="D5">
        <v>4</v>
      </c>
      <c r="E5">
        <f t="shared" si="0"/>
        <v>2</v>
      </c>
      <c r="F5" s="34" t="s">
        <v>30</v>
      </c>
      <c r="G5" s="79" t="s">
        <v>346</v>
      </c>
    </row>
    <row r="6" spans="1:7" x14ac:dyDescent="0.25">
      <c r="A6" s="32" t="s">
        <v>315</v>
      </c>
      <c r="B6" s="41" t="s">
        <v>320</v>
      </c>
      <c r="C6" s="41">
        <v>7</v>
      </c>
      <c r="D6">
        <v>4</v>
      </c>
      <c r="E6">
        <f t="shared" si="0"/>
        <v>3</v>
      </c>
      <c r="F6" s="34" t="s">
        <v>30</v>
      </c>
      <c r="G6" s="79" t="s">
        <v>346</v>
      </c>
    </row>
    <row r="7" spans="1:7" x14ac:dyDescent="0.25">
      <c r="A7" s="32" t="s">
        <v>315</v>
      </c>
      <c r="B7" s="41" t="s">
        <v>321</v>
      </c>
      <c r="C7" s="41">
        <v>7</v>
      </c>
      <c r="D7">
        <v>3</v>
      </c>
      <c r="E7">
        <f t="shared" si="0"/>
        <v>4</v>
      </c>
      <c r="F7" s="34" t="s">
        <v>30</v>
      </c>
      <c r="G7" s="79" t="s">
        <v>346</v>
      </c>
    </row>
    <row r="8" spans="1:7" x14ac:dyDescent="0.25">
      <c r="A8" s="32" t="s">
        <v>315</v>
      </c>
      <c r="B8" s="41" t="s">
        <v>322</v>
      </c>
      <c r="C8" s="41">
        <v>8</v>
      </c>
      <c r="D8">
        <v>2</v>
      </c>
      <c r="E8">
        <f t="shared" si="0"/>
        <v>6</v>
      </c>
      <c r="F8" s="34" t="s">
        <v>30</v>
      </c>
      <c r="G8" s="79" t="s">
        <v>346</v>
      </c>
    </row>
    <row r="9" spans="1:7" x14ac:dyDescent="0.25">
      <c r="A9" s="32" t="s">
        <v>315</v>
      </c>
      <c r="B9" s="41" t="s">
        <v>323</v>
      </c>
      <c r="C9" s="41">
        <v>9</v>
      </c>
      <c r="D9">
        <v>3</v>
      </c>
      <c r="E9">
        <f t="shared" si="0"/>
        <v>6</v>
      </c>
      <c r="F9" s="34" t="s">
        <v>30</v>
      </c>
      <c r="G9" s="79" t="s">
        <v>346</v>
      </c>
    </row>
    <row r="10" spans="1:7" x14ac:dyDescent="0.25">
      <c r="A10" s="32" t="s">
        <v>315</v>
      </c>
      <c r="B10" s="41" t="s">
        <v>324</v>
      </c>
      <c r="C10" s="41">
        <v>7</v>
      </c>
      <c r="D10">
        <v>7</v>
      </c>
      <c r="E10">
        <f t="shared" si="0"/>
        <v>0</v>
      </c>
      <c r="F10" s="34" t="s">
        <v>30</v>
      </c>
      <c r="G10" s="79" t="s">
        <v>345</v>
      </c>
    </row>
    <row r="11" spans="1:7" x14ac:dyDescent="0.25">
      <c r="A11" s="32" t="s">
        <v>315</v>
      </c>
      <c r="B11" s="41" t="s">
        <v>325</v>
      </c>
      <c r="C11" s="41">
        <v>12</v>
      </c>
      <c r="D11">
        <v>12</v>
      </c>
      <c r="E11">
        <f t="shared" si="0"/>
        <v>0</v>
      </c>
      <c r="F11" s="34" t="s">
        <v>30</v>
      </c>
      <c r="G11" s="79" t="s">
        <v>345</v>
      </c>
    </row>
    <row r="12" spans="1:7" x14ac:dyDescent="0.25">
      <c r="A12" s="32" t="s">
        <v>315</v>
      </c>
      <c r="B12" s="41" t="s">
        <v>326</v>
      </c>
      <c r="C12" s="41">
        <v>7</v>
      </c>
      <c r="D12">
        <v>5</v>
      </c>
      <c r="E12">
        <f t="shared" si="0"/>
        <v>2</v>
      </c>
      <c r="F12" s="34" t="s">
        <v>30</v>
      </c>
      <c r="G12" s="79" t="s">
        <v>346</v>
      </c>
    </row>
    <row r="13" spans="1:7" x14ac:dyDescent="0.25">
      <c r="A13" s="32" t="s">
        <v>315</v>
      </c>
      <c r="B13" s="41" t="s">
        <v>327</v>
      </c>
      <c r="C13" s="41">
        <v>8</v>
      </c>
      <c r="D13">
        <v>6</v>
      </c>
      <c r="E13">
        <f t="shared" si="0"/>
        <v>2</v>
      </c>
      <c r="F13" s="34" t="s">
        <v>30</v>
      </c>
      <c r="G13" s="79" t="s">
        <v>346</v>
      </c>
    </row>
    <row r="14" spans="1:7" x14ac:dyDescent="0.25">
      <c r="A14" s="32" t="s">
        <v>315</v>
      </c>
      <c r="B14" s="41" t="s">
        <v>328</v>
      </c>
      <c r="C14" s="41">
        <v>6</v>
      </c>
      <c r="D14">
        <v>3</v>
      </c>
      <c r="E14">
        <f t="shared" si="0"/>
        <v>3</v>
      </c>
      <c r="F14" s="34" t="s">
        <v>30</v>
      </c>
      <c r="G14" s="79" t="s">
        <v>346</v>
      </c>
    </row>
    <row r="15" spans="1:7" x14ac:dyDescent="0.25">
      <c r="A15" s="32" t="s">
        <v>315</v>
      </c>
      <c r="B15" s="41" t="s">
        <v>329</v>
      </c>
      <c r="C15" s="41">
        <v>4</v>
      </c>
      <c r="D15">
        <v>2</v>
      </c>
      <c r="E15">
        <f t="shared" si="0"/>
        <v>2</v>
      </c>
      <c r="F15" s="34" t="s">
        <v>30</v>
      </c>
      <c r="G15" s="79" t="s">
        <v>346</v>
      </c>
    </row>
    <row r="16" spans="1:7" x14ac:dyDescent="0.25">
      <c r="A16" s="32" t="s">
        <v>315</v>
      </c>
      <c r="B16" s="41" t="s">
        <v>330</v>
      </c>
      <c r="C16" s="41">
        <v>4</v>
      </c>
      <c r="D16">
        <v>2</v>
      </c>
      <c r="E16">
        <f t="shared" si="0"/>
        <v>2</v>
      </c>
      <c r="F16" s="34" t="s">
        <v>30</v>
      </c>
      <c r="G16" s="79" t="s">
        <v>346</v>
      </c>
    </row>
    <row r="17" spans="1:7" x14ac:dyDescent="0.25">
      <c r="A17" s="32" t="s">
        <v>315</v>
      </c>
      <c r="B17" s="41" t="s">
        <v>331</v>
      </c>
      <c r="C17" s="41">
        <v>9</v>
      </c>
      <c r="D17">
        <v>5</v>
      </c>
      <c r="E17">
        <f t="shared" si="0"/>
        <v>4</v>
      </c>
      <c r="F17" s="34" t="s">
        <v>30</v>
      </c>
      <c r="G17" s="79" t="s">
        <v>346</v>
      </c>
    </row>
    <row r="18" spans="1:7" x14ac:dyDescent="0.25">
      <c r="A18" s="32" t="s">
        <v>315</v>
      </c>
      <c r="B18" s="41" t="s">
        <v>332</v>
      </c>
      <c r="C18" s="41">
        <v>10</v>
      </c>
      <c r="D18">
        <v>10</v>
      </c>
      <c r="E18">
        <f t="shared" si="0"/>
        <v>0</v>
      </c>
      <c r="F18" s="34" t="s">
        <v>30</v>
      </c>
      <c r="G18" s="79" t="s">
        <v>345</v>
      </c>
    </row>
    <row r="19" spans="1:7" x14ac:dyDescent="0.25">
      <c r="A19" s="32" t="s">
        <v>315</v>
      </c>
      <c r="B19" s="41" t="s">
        <v>333</v>
      </c>
      <c r="C19" s="41">
        <v>7</v>
      </c>
      <c r="D19">
        <v>7</v>
      </c>
      <c r="E19">
        <f t="shared" si="0"/>
        <v>0</v>
      </c>
      <c r="F19" s="34" t="s">
        <v>30</v>
      </c>
      <c r="G19" s="79" t="s">
        <v>345</v>
      </c>
    </row>
    <row r="20" spans="1:7" x14ac:dyDescent="0.25">
      <c r="A20" s="32" t="s">
        <v>315</v>
      </c>
      <c r="B20" s="41" t="s">
        <v>334</v>
      </c>
      <c r="C20" s="41">
        <v>7</v>
      </c>
      <c r="D20">
        <v>7</v>
      </c>
      <c r="E20">
        <f t="shared" si="0"/>
        <v>0</v>
      </c>
      <c r="F20" s="34" t="s">
        <v>30</v>
      </c>
      <c r="G20" s="79" t="s">
        <v>345</v>
      </c>
    </row>
    <row r="21" spans="1:7" x14ac:dyDescent="0.25">
      <c r="A21" s="32" t="s">
        <v>315</v>
      </c>
      <c r="B21" s="41" t="s">
        <v>335</v>
      </c>
      <c r="C21" s="41">
        <v>6</v>
      </c>
      <c r="D21">
        <v>6</v>
      </c>
      <c r="E21">
        <f t="shared" si="0"/>
        <v>0</v>
      </c>
      <c r="F21" s="34" t="s">
        <v>30</v>
      </c>
      <c r="G21" s="79" t="s">
        <v>345</v>
      </c>
    </row>
    <row r="22" spans="1:7" x14ac:dyDescent="0.25">
      <c r="A22" s="32" t="s">
        <v>315</v>
      </c>
      <c r="B22" s="41" t="s">
        <v>336</v>
      </c>
      <c r="C22" s="41">
        <v>9</v>
      </c>
      <c r="D22">
        <v>9</v>
      </c>
      <c r="E22">
        <f t="shared" si="0"/>
        <v>0</v>
      </c>
      <c r="F22" s="34" t="s">
        <v>30</v>
      </c>
      <c r="G22" s="79" t="s">
        <v>345</v>
      </c>
    </row>
    <row r="23" spans="1:7" x14ac:dyDescent="0.25">
      <c r="A23" s="32" t="s">
        <v>315</v>
      </c>
      <c r="B23" s="41" t="s">
        <v>337</v>
      </c>
      <c r="C23" s="41">
        <v>8</v>
      </c>
      <c r="D23">
        <v>8</v>
      </c>
      <c r="E23">
        <f t="shared" si="0"/>
        <v>0</v>
      </c>
      <c r="F23" s="34" t="s">
        <v>30</v>
      </c>
      <c r="G23" s="79" t="s">
        <v>345</v>
      </c>
    </row>
    <row r="24" spans="1:7" x14ac:dyDescent="0.25">
      <c r="A24" s="55" t="s">
        <v>315</v>
      </c>
      <c r="B24" s="36">
        <f>SUBTOTAL(3,B2:B23)</f>
        <v>22</v>
      </c>
      <c r="C24" s="37">
        <f>SUBTOTAL(9,C2:C23)</f>
        <v>158</v>
      </c>
      <c r="D24" s="37">
        <f>SUBTOTAL(9,D2:D23)</f>
        <v>114</v>
      </c>
      <c r="E24" s="37">
        <f>SUBTOTAL(9,E2:E23)</f>
        <v>44</v>
      </c>
      <c r="F24" s="38">
        <f>COUNTIF(F2:F23,"Yes")</f>
        <v>22</v>
      </c>
      <c r="G24" s="79"/>
    </row>
    <row r="25" spans="1:7" x14ac:dyDescent="0.25">
      <c r="A25" s="67" t="s">
        <v>338</v>
      </c>
      <c r="B25" s="56" t="s">
        <v>339</v>
      </c>
      <c r="C25" s="29">
        <v>3</v>
      </c>
      <c r="D25" s="56">
        <v>2</v>
      </c>
      <c r="E25" s="56">
        <f>C25-D25</f>
        <v>1</v>
      </c>
      <c r="F25" s="57" t="s">
        <v>30</v>
      </c>
      <c r="G25" s="79" t="s">
        <v>346</v>
      </c>
    </row>
    <row r="26" spans="1:7" ht="15.75" thickBot="1" x14ac:dyDescent="0.3">
      <c r="A26" s="97" t="s">
        <v>338</v>
      </c>
      <c r="B26" s="59">
        <f>SUBTOTAL(3,B25)</f>
        <v>1</v>
      </c>
      <c r="C26" s="47">
        <f>SUBTOTAL(9,C25)</f>
        <v>3</v>
      </c>
      <c r="D26" s="47">
        <f>SUBTOTAL(9,D25)</f>
        <v>2</v>
      </c>
      <c r="E26" s="47">
        <f>SUBTOTAL(9,E25)</f>
        <v>1</v>
      </c>
      <c r="F26" s="97">
        <f>COUNTIF(F25,"Yes")</f>
        <v>1</v>
      </c>
      <c r="G26" s="79"/>
    </row>
    <row r="27" spans="1:7" ht="15.75" thickTop="1" x14ac:dyDescent="0.25">
      <c r="A27" s="35" t="s">
        <v>93</v>
      </c>
      <c r="B27" s="95">
        <f>SUBTOTAL(3,B2:B25)</f>
        <v>23</v>
      </c>
      <c r="C27" s="93">
        <f>SUBTOTAL(9,C2:C25)</f>
        <v>161</v>
      </c>
      <c r="D27" s="93">
        <f>SUBTOTAL(9,D2:D25)</f>
        <v>116</v>
      </c>
      <c r="E27" s="93">
        <f>SUBTOTAL(9,E2:E25)</f>
        <v>45</v>
      </c>
      <c r="F27" s="94">
        <f>COUNTIF(F2:F25,"Yes")</f>
        <v>23</v>
      </c>
    </row>
    <row r="28" spans="1:7" x14ac:dyDescent="0.25">
      <c r="A28" s="33"/>
      <c r="B28" s="33"/>
      <c r="F28" s="40"/>
    </row>
    <row r="29" spans="1:7" x14ac:dyDescent="0.25">
      <c r="A29" s="112" t="s">
        <v>343</v>
      </c>
      <c r="B29" s="112"/>
      <c r="C29" s="112"/>
      <c r="E29" s="86" t="s">
        <v>348</v>
      </c>
      <c r="F29" s="31"/>
      <c r="G29" s="91">
        <f>D27/C27</f>
        <v>0.72049689440993792</v>
      </c>
    </row>
    <row r="30" spans="1:7" x14ac:dyDescent="0.25">
      <c r="A30" s="112" t="s">
        <v>344</v>
      </c>
      <c r="B30" s="112"/>
      <c r="C30" s="112"/>
      <c r="E30" s="86" t="s">
        <v>349</v>
      </c>
      <c r="F30" s="31"/>
      <c r="G30" s="92">
        <f>E27/C27</f>
        <v>0.27950310559006208</v>
      </c>
    </row>
    <row r="31" spans="1:7" x14ac:dyDescent="0.25">
      <c r="A31" s="33"/>
      <c r="B31" s="33"/>
      <c r="F31" s="40"/>
    </row>
    <row r="32" spans="1:7" x14ac:dyDescent="0.25">
      <c r="A32" s="33"/>
      <c r="B32" s="33"/>
      <c r="F32" s="2"/>
    </row>
  </sheetData>
  <mergeCells count="2">
    <mergeCell ref="A29:C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Per Dept</vt:lpstr>
      <vt:lpstr>Aggregate Total For CTE</vt:lpstr>
      <vt:lpstr>ACC, Business, MGT &amp; MKT</vt:lpstr>
      <vt:lpstr>HOST</vt:lpstr>
      <vt:lpstr>Legal ED</vt:lpstr>
      <vt:lpstr>MICT &amp; EMT</vt:lpstr>
      <vt:lpstr>Health Sciences</vt:lpstr>
      <vt:lpstr>Nursing</vt:lpstr>
      <vt:lpstr>Culinary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Marc Higa</dc:creator>
  <cp:lastModifiedBy>Brandon Marc Higa</cp:lastModifiedBy>
  <cp:lastPrinted>2014-09-11T00:54:15Z</cp:lastPrinted>
  <dcterms:created xsi:type="dcterms:W3CDTF">2014-08-19T00:46:14Z</dcterms:created>
  <dcterms:modified xsi:type="dcterms:W3CDTF">2016-06-20T22:15:54Z</dcterms:modified>
</cp:coreProperties>
</file>